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dcorpgroup-my.sharepoint.com/personal/juanese_leibbrandt_adcorpblu_com/Documents/Desktop/J/WPC/POWERLIFTING RESULTS MEETS/"/>
    </mc:Choice>
  </mc:AlternateContent>
  <bookViews>
    <workbookView xWindow="0" yWindow="0" windowWidth="23040" windowHeight="81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1" l="1"/>
  <c r="O44" i="1"/>
  <c r="T44" i="1" s="1"/>
  <c r="F44" i="1"/>
  <c r="T12" i="1"/>
  <c r="T41" i="1"/>
  <c r="T42" i="1"/>
  <c r="O45" i="1"/>
  <c r="T45" i="1" s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O31" i="1"/>
  <c r="T31" i="1" s="1"/>
  <c r="F31" i="1"/>
  <c r="F30" i="1"/>
  <c r="O29" i="1"/>
  <c r="T29" i="1" s="1"/>
  <c r="F29" i="1"/>
  <c r="F28" i="1"/>
  <c r="F27" i="1"/>
  <c r="F26" i="1"/>
  <c r="O25" i="1"/>
  <c r="T25" i="1" s="1"/>
  <c r="F25" i="1"/>
  <c r="F24" i="1"/>
  <c r="O23" i="1"/>
  <c r="T23" i="1" s="1"/>
  <c r="F23" i="1"/>
  <c r="F22" i="1"/>
  <c r="F21" i="1"/>
  <c r="F20" i="1"/>
  <c r="F19" i="1"/>
  <c r="F18" i="1"/>
  <c r="O17" i="1"/>
  <c r="T17" i="1" s="1"/>
  <c r="F17" i="1"/>
  <c r="F16" i="1"/>
  <c r="F15" i="1"/>
  <c r="F14" i="1"/>
  <c r="O13" i="1"/>
  <c r="T13" i="1" s="1"/>
  <c r="F13" i="1"/>
  <c r="F12" i="1"/>
  <c r="F11" i="1"/>
  <c r="F10" i="1"/>
  <c r="F9" i="1"/>
  <c r="O8" i="1"/>
  <c r="T8" i="1" s="1"/>
  <c r="F8" i="1"/>
  <c r="F7" i="1"/>
  <c r="F6" i="1"/>
  <c r="F5" i="1"/>
  <c r="F4" i="1"/>
  <c r="E3" i="1"/>
  <c r="F3" i="1" s="1"/>
  <c r="O37" i="1" l="1"/>
  <c r="T37" i="1" s="1"/>
  <c r="O39" i="1"/>
  <c r="T39" i="1" s="1"/>
  <c r="O11" i="1"/>
  <c r="T11" i="1" s="1"/>
  <c r="O14" i="1"/>
  <c r="T14" i="1" s="1"/>
  <c r="O18" i="1"/>
  <c r="T18" i="1" s="1"/>
  <c r="O20" i="1"/>
  <c r="T20" i="1" s="1"/>
  <c r="O26" i="1"/>
  <c r="T26" i="1" s="1"/>
  <c r="O30" i="1"/>
  <c r="T30" i="1" s="1"/>
  <c r="O36" i="1"/>
  <c r="T36" i="1" s="1"/>
  <c r="O38" i="1"/>
  <c r="T38" i="1" s="1"/>
  <c r="O4" i="1"/>
  <c r="T4" i="1" s="1"/>
  <c r="O33" i="1"/>
  <c r="T33" i="1" s="1"/>
  <c r="O10" i="1"/>
  <c r="T10" i="1" s="1"/>
  <c r="O5" i="1"/>
  <c r="T5" i="1" s="1"/>
  <c r="O7" i="1"/>
  <c r="T7" i="1" s="1"/>
  <c r="O43" i="1"/>
  <c r="O9" i="1"/>
  <c r="T9" i="1" s="1"/>
  <c r="O35" i="1"/>
  <c r="T35" i="1" s="1"/>
  <c r="O6" i="1"/>
  <c r="T6" i="1" s="1"/>
  <c r="O28" i="1"/>
  <c r="T28" i="1" s="1"/>
  <c r="O42" i="1"/>
  <c r="O15" i="1"/>
  <c r="T15" i="1" s="1"/>
  <c r="O22" i="1"/>
  <c r="T22" i="1" s="1"/>
  <c r="O27" i="1"/>
  <c r="T27" i="1" s="1"/>
  <c r="O32" i="1"/>
  <c r="T32" i="1" s="1"/>
  <c r="O34" i="1"/>
  <c r="T34" i="1" s="1"/>
  <c r="O19" i="1"/>
  <c r="T19" i="1" s="1"/>
  <c r="O24" i="1"/>
  <c r="T24" i="1" s="1"/>
  <c r="O21" i="1"/>
  <c r="T21" i="1" s="1"/>
  <c r="O40" i="1"/>
  <c r="T40" i="1" s="1"/>
  <c r="O41" i="1"/>
  <c r="O12" i="1"/>
  <c r="O16" i="1"/>
  <c r="T16" i="1" s="1"/>
</calcChain>
</file>

<file path=xl/sharedStrings.xml><?xml version="1.0" encoding="utf-8"?>
<sst xmlns="http://schemas.openxmlformats.org/spreadsheetml/2006/main" count="145" uniqueCount="79">
  <si>
    <t>Flt A</t>
  </si>
  <si>
    <t>Name</t>
  </si>
  <si>
    <t>Age</t>
  </si>
  <si>
    <t>Div</t>
  </si>
  <si>
    <t xml:space="preserve"> Squat  1</t>
  </si>
  <si>
    <t xml:space="preserve"> Squat  2</t>
  </si>
  <si>
    <t xml:space="preserve"> Squat  3</t>
  </si>
  <si>
    <t>Best Squat</t>
  </si>
  <si>
    <t>Bench 1</t>
  </si>
  <si>
    <t>Bench 2</t>
  </si>
  <si>
    <t>Bench 3</t>
  </si>
  <si>
    <t>Best Bench</t>
  </si>
  <si>
    <t>Sub Total</t>
  </si>
  <si>
    <t>Deadlift 1</t>
  </si>
  <si>
    <t>Deadlift 2</t>
  </si>
  <si>
    <t>Deadlift 3</t>
  </si>
  <si>
    <t>Best Deadlift</t>
  </si>
  <si>
    <t>PL Total</t>
  </si>
  <si>
    <t>A</t>
  </si>
  <si>
    <t>Sherril Knickelbein</t>
  </si>
  <si>
    <t>F_MR_2_APF</t>
  </si>
  <si>
    <t>Sheena Bonorchis</t>
  </si>
  <si>
    <t>F_OR_APF</t>
  </si>
  <si>
    <t>Megan Naude</t>
  </si>
  <si>
    <t>F_JR_APF</t>
  </si>
  <si>
    <t>Ashira van der Byl</t>
  </si>
  <si>
    <t>F_MR_1_APF</t>
  </si>
  <si>
    <t>Bianca Botes</t>
  </si>
  <si>
    <t>Jordyn McFarland</t>
  </si>
  <si>
    <t>Jo Ostendorf</t>
  </si>
  <si>
    <t>Amy Aitken</t>
  </si>
  <si>
    <t>Robyn Geldart</t>
  </si>
  <si>
    <t>F_MR_3_APF</t>
  </si>
  <si>
    <t>Paula Turner</t>
  </si>
  <si>
    <t>Harley Williamson</t>
  </si>
  <si>
    <t>Chandra Greyling</t>
  </si>
  <si>
    <t>B</t>
  </si>
  <si>
    <t>Susan Kirton</t>
  </si>
  <si>
    <t>Daniel Knickelbein</t>
  </si>
  <si>
    <t>M_TCR_1_APF</t>
  </si>
  <si>
    <t>Antoinette McArthur</t>
  </si>
  <si>
    <t>Jenna du Randt</t>
  </si>
  <si>
    <t>Abigail Fisher</t>
  </si>
  <si>
    <t>F_TR_3_APF</t>
  </si>
  <si>
    <t>Louise Smith</t>
  </si>
  <si>
    <t>Brett Lewis</t>
  </si>
  <si>
    <t>M_MCR_3_APF</t>
  </si>
  <si>
    <t>Kevin Knickelbein</t>
  </si>
  <si>
    <t>M_MR_2_APF</t>
  </si>
  <si>
    <t>Mac Glen</t>
  </si>
  <si>
    <t>M_TCR_2_APF</t>
  </si>
  <si>
    <t>Blake Brits</t>
  </si>
  <si>
    <t>Caydon Kruger</t>
  </si>
  <si>
    <t>M_TR_3_APF</t>
  </si>
  <si>
    <t>Peter Brits</t>
  </si>
  <si>
    <t>Storm Wright</t>
  </si>
  <si>
    <t>M_OCR_APF</t>
  </si>
  <si>
    <t>Jonathan Room</t>
  </si>
  <si>
    <t>Riley Crowie</t>
  </si>
  <si>
    <t>Gordon van den Berg</t>
  </si>
  <si>
    <t>Jacques van Greuning</t>
  </si>
  <si>
    <t>C</t>
  </si>
  <si>
    <t>Craig Silva</t>
  </si>
  <si>
    <t>Gavin Bazley</t>
  </si>
  <si>
    <t>M_MR_4_APF</t>
  </si>
  <si>
    <t>Shivek Maharaj</t>
  </si>
  <si>
    <t>Marc Repsold</t>
  </si>
  <si>
    <t>M_MR_1_APF</t>
  </si>
  <si>
    <t>David Bazley</t>
  </si>
  <si>
    <t>Don Carter</t>
  </si>
  <si>
    <t>M_MR_3_APF</t>
  </si>
  <si>
    <t>Joel Ramkisson</t>
  </si>
  <si>
    <t>Aaron Gregory</t>
  </si>
  <si>
    <t>Akaash Parmanand</t>
  </si>
  <si>
    <t>Zane Ison</t>
  </si>
  <si>
    <t>M_MES_4_APF</t>
  </si>
  <si>
    <t>Donavin Hawkey</t>
  </si>
  <si>
    <t>Richard Swart</t>
  </si>
  <si>
    <t>WPC SA - CLASH OF THE TITANS - THE NATURAL WAY GYM, DURBAN, KZN - 11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</si>
</sst>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3" borderId="5" xfId="0" applyFill="1" applyBorder="1" applyAlignment="1">
      <alignment horizontal="center"/>
    </xf>
    <xf numFmtId="0" fontId="5" fillId="0" borderId="5" xfId="0" applyFont="1" applyBorder="1" applyAlignment="1" applyProtection="1">
      <alignment horizontal="center" shrinkToFit="1"/>
      <protection locked="0"/>
    </xf>
    <xf numFmtId="0" fontId="0" fillId="0" borderId="5" xfId="0" applyBorder="1" applyAlignment="1">
      <alignment horizontal="center" shrinkToFit="1"/>
    </xf>
    <xf numFmtId="0" fontId="0" fillId="3" borderId="5" xfId="0" applyFill="1" applyBorder="1" applyAlignment="1">
      <alignment horizontal="center" shrinkToFit="1"/>
    </xf>
    <xf numFmtId="0" fontId="5" fillId="5" borderId="5" xfId="0" applyFont="1" applyFill="1" applyBorder="1" applyAlignment="1" applyProtection="1">
      <alignment horizontal="center" shrinkToFit="1"/>
      <protection locked="0"/>
    </xf>
    <xf numFmtId="0" fontId="5" fillId="0" borderId="5" xfId="0" applyFont="1" applyFill="1" applyBorder="1" applyAlignment="1" applyProtection="1">
      <alignment horizontal="center" shrinkToFit="1"/>
      <protection locked="0"/>
    </xf>
    <xf numFmtId="0" fontId="1" fillId="0" borderId="0" xfId="0" applyFont="1"/>
  </cellXfs>
  <cellStyles count="1">
    <cellStyle name="Normal" xfId="0" builtinId="0"/>
  </cellStyles>
  <dxfs count="42"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6</xdr:col>
      <xdr:colOff>0</xdr:colOff>
      <xdr:row>2</xdr:row>
      <xdr:rowOff>447675</xdr:rowOff>
    </xdr:to>
    <xdr:sp macro="[1]!Bench1" textlink="">
      <xdr:nvSpPr>
        <xdr:cNvPr id="2" name="Rectangle 9">
          <a:extLst>
            <a:ext uri="{FF2B5EF4-FFF2-40B4-BE49-F238E27FC236}">
              <a16:creationId xmlns:a16="http://schemas.microsoft.com/office/drawing/2014/main" id="{00000000-0008-0000-0300-0000A6E00000}"/>
            </a:ext>
          </a:extLst>
        </xdr:cNvPr>
        <xdr:cNvSpPr>
          <a:spLocks noChangeArrowheads="1"/>
        </xdr:cNvSpPr>
      </xdr:nvSpPr>
      <xdr:spPr bwMode="auto">
        <a:xfrm>
          <a:off x="4610100" y="1722120"/>
          <a:ext cx="0" cy="31813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</xdr:row>
      <xdr:rowOff>28575</xdr:rowOff>
    </xdr:from>
    <xdr:to>
      <xdr:col>6</xdr:col>
      <xdr:colOff>0</xdr:colOff>
      <xdr:row>2</xdr:row>
      <xdr:rowOff>447675</xdr:rowOff>
    </xdr:to>
    <xdr:sp macro="[1]!Bench2" textlink="">
      <xdr:nvSpPr>
        <xdr:cNvPr id="3" name="Rectangle 10">
          <a:extLst>
            <a:ext uri="{FF2B5EF4-FFF2-40B4-BE49-F238E27FC236}">
              <a16:creationId xmlns:a16="http://schemas.microsoft.com/office/drawing/2014/main" id="{00000000-0008-0000-0300-0000A7E00000}"/>
            </a:ext>
          </a:extLst>
        </xdr:cNvPr>
        <xdr:cNvSpPr>
          <a:spLocks noChangeArrowheads="1"/>
        </xdr:cNvSpPr>
      </xdr:nvSpPr>
      <xdr:spPr bwMode="auto">
        <a:xfrm>
          <a:off x="4610100" y="1712595"/>
          <a:ext cx="0" cy="3276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</xdr:row>
      <xdr:rowOff>28575</xdr:rowOff>
    </xdr:from>
    <xdr:to>
      <xdr:col>6</xdr:col>
      <xdr:colOff>0</xdr:colOff>
      <xdr:row>2</xdr:row>
      <xdr:rowOff>447675</xdr:rowOff>
    </xdr:to>
    <xdr:sp macro="[1]!Bench3" textlink="">
      <xdr:nvSpPr>
        <xdr:cNvPr id="4" name="Rectangle 11">
          <a:extLst>
            <a:ext uri="{FF2B5EF4-FFF2-40B4-BE49-F238E27FC236}">
              <a16:creationId xmlns:a16="http://schemas.microsoft.com/office/drawing/2014/main" id="{00000000-0008-0000-0300-0000A8E00000}"/>
            </a:ext>
          </a:extLst>
        </xdr:cNvPr>
        <xdr:cNvSpPr>
          <a:spLocks noChangeArrowheads="1"/>
        </xdr:cNvSpPr>
      </xdr:nvSpPr>
      <xdr:spPr bwMode="auto">
        <a:xfrm>
          <a:off x="4610100" y="1712595"/>
          <a:ext cx="0" cy="3276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</xdr:row>
      <xdr:rowOff>38100</xdr:rowOff>
    </xdr:from>
    <xdr:to>
      <xdr:col>6</xdr:col>
      <xdr:colOff>0</xdr:colOff>
      <xdr:row>2</xdr:row>
      <xdr:rowOff>447675</xdr:rowOff>
    </xdr:to>
    <xdr:sp macro="[1]!Bench4" textlink="">
      <xdr:nvSpPr>
        <xdr:cNvPr id="5" name="Rectangle 12">
          <a:extLst>
            <a:ext uri="{FF2B5EF4-FFF2-40B4-BE49-F238E27FC236}">
              <a16:creationId xmlns:a16="http://schemas.microsoft.com/office/drawing/2014/main" id="{00000000-0008-0000-0300-0000A9E00000}"/>
            </a:ext>
          </a:extLst>
        </xdr:cNvPr>
        <xdr:cNvSpPr>
          <a:spLocks noChangeArrowheads="1"/>
        </xdr:cNvSpPr>
      </xdr:nvSpPr>
      <xdr:spPr bwMode="auto">
        <a:xfrm>
          <a:off x="4610100" y="1722120"/>
          <a:ext cx="0" cy="31813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ese.leibbrandt\AppData\Local\Microsoft\Windows\INetCache\Content.Outlook\BV33VFMS\Next%20Lifter%20Software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Weigh-in"/>
      <sheetName val="Loading Chart"/>
      <sheetName val="Lifting"/>
      <sheetName val="Sheet1 (2)"/>
      <sheetName val="Sheet1"/>
      <sheetName val="BarLoad"/>
      <sheetName val="Upcoming Flights"/>
      <sheetName val="3-Lift"/>
      <sheetName val="Squat"/>
      <sheetName val="Bench"/>
      <sheetName val="Deadlift"/>
      <sheetName val="DATA"/>
      <sheetName val="Push-Pull"/>
      <sheetName val="PrintSheet"/>
      <sheetName val="Awards"/>
      <sheetName val="Please read"/>
      <sheetName val="Black &amp; White load sheet"/>
    </sheetNames>
    <definedNames>
      <definedName name="Bench1"/>
      <definedName name="Bench2"/>
      <definedName name="Bench3"/>
      <definedName name="Bench4"/>
    </definedNames>
    <sheetDataSet>
      <sheetData sheetId="0">
        <row r="9">
          <cell r="J9">
            <v>10</v>
          </cell>
          <cell r="K9">
            <v>52</v>
          </cell>
          <cell r="L9">
            <v>10</v>
          </cell>
          <cell r="M9">
            <v>44</v>
          </cell>
        </row>
        <row r="10">
          <cell r="J10">
            <v>52.000100000000003</v>
          </cell>
          <cell r="K10">
            <v>56</v>
          </cell>
          <cell r="L10">
            <v>44.000100000000003</v>
          </cell>
          <cell r="M10">
            <v>48</v>
          </cell>
        </row>
        <row r="11">
          <cell r="J11">
            <v>56.000999999999998</v>
          </cell>
          <cell r="K11">
            <v>60</v>
          </cell>
          <cell r="L11">
            <v>48.000999999999998</v>
          </cell>
          <cell r="M11">
            <v>52</v>
          </cell>
        </row>
        <row r="12">
          <cell r="J12">
            <v>60.000999999999998</v>
          </cell>
          <cell r="K12">
            <v>67.5</v>
          </cell>
          <cell r="L12">
            <v>52.000999999999998</v>
          </cell>
          <cell r="M12">
            <v>56</v>
          </cell>
        </row>
        <row r="13">
          <cell r="J13">
            <v>67.501000000000005</v>
          </cell>
          <cell r="K13">
            <v>75</v>
          </cell>
          <cell r="L13">
            <v>56.000999999999998</v>
          </cell>
          <cell r="M13">
            <v>60</v>
          </cell>
        </row>
        <row r="14">
          <cell r="J14">
            <v>75.001000000000005</v>
          </cell>
          <cell r="K14">
            <v>82.5</v>
          </cell>
          <cell r="L14">
            <v>60.000999999999998</v>
          </cell>
          <cell r="M14">
            <v>67.5</v>
          </cell>
        </row>
        <row r="15">
          <cell r="J15">
            <v>82.501000000000005</v>
          </cell>
          <cell r="K15">
            <v>90</v>
          </cell>
          <cell r="L15">
            <v>67.501000000000005</v>
          </cell>
          <cell r="M15">
            <v>75</v>
          </cell>
        </row>
        <row r="16">
          <cell r="J16">
            <v>90.001000000000005</v>
          </cell>
          <cell r="K16">
            <v>100</v>
          </cell>
          <cell r="L16">
            <v>75.001000000000005</v>
          </cell>
          <cell r="M16">
            <v>82.5</v>
          </cell>
        </row>
        <row r="17">
          <cell r="J17">
            <v>100.001</v>
          </cell>
          <cell r="K17">
            <v>110</v>
          </cell>
          <cell r="L17">
            <v>82.501000000000005</v>
          </cell>
          <cell r="M17">
            <v>90</v>
          </cell>
        </row>
        <row r="18">
          <cell r="J18">
            <v>110.001</v>
          </cell>
          <cell r="K18">
            <v>125</v>
          </cell>
          <cell r="L18">
            <v>90.001000000000005</v>
          </cell>
          <cell r="M18" t="str">
            <v>SHW</v>
          </cell>
        </row>
        <row r="19">
          <cell r="J19">
            <v>125.001</v>
          </cell>
          <cell r="K19">
            <v>140</v>
          </cell>
          <cell r="L19">
            <v>1000</v>
          </cell>
        </row>
        <row r="20">
          <cell r="J20">
            <v>140.001</v>
          </cell>
          <cell r="K20" t="str">
            <v>SHW</v>
          </cell>
          <cell r="L20">
            <v>1001</v>
          </cell>
        </row>
        <row r="21">
          <cell r="J21">
            <v>1000</v>
          </cell>
          <cell r="L21">
            <v>1002</v>
          </cell>
        </row>
        <row r="22">
          <cell r="J22">
            <v>1001</v>
          </cell>
          <cell r="L22">
            <v>1003</v>
          </cell>
        </row>
        <row r="23">
          <cell r="J23">
            <v>1002</v>
          </cell>
          <cell r="L23">
            <v>1004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activeCell="H44" sqref="H44"/>
    </sheetView>
  </sheetViews>
  <sheetFormatPr defaultRowHeight="14.4" x14ac:dyDescent="0.3"/>
  <cols>
    <col min="2" max="2" width="18.5546875" bestFit="1" customWidth="1"/>
  </cols>
  <sheetData>
    <row r="1" spans="1:20" x14ac:dyDescent="0.3">
      <c r="A1" s="15" t="s">
        <v>78</v>
      </c>
    </row>
    <row r="2" spans="1:20" ht="6" customHeight="1" thickBot="1" x14ac:dyDescent="0.35"/>
    <row r="3" spans="1:20" ht="27" thickBot="1" x14ac:dyDescent="0.35">
      <c r="A3" s="1" t="s">
        <v>0</v>
      </c>
      <c r="B3" s="2" t="s">
        <v>1</v>
      </c>
      <c r="C3" s="3" t="s">
        <v>2</v>
      </c>
      <c r="D3" s="4" t="s">
        <v>3</v>
      </c>
      <c r="E3" s="4">
        <f>[1]Setup!J1</f>
        <v>0</v>
      </c>
      <c r="F3" s="4" t="str">
        <f>IF(E3="BWt (Kg)","WtCls (Kg)","WtCls (Lb)")</f>
        <v>WtCls (Lb)</v>
      </c>
      <c r="G3" s="5" t="s">
        <v>4</v>
      </c>
      <c r="H3" s="5" t="s">
        <v>5</v>
      </c>
      <c r="I3" s="5" t="s">
        <v>6</v>
      </c>
      <c r="J3" s="4" t="s">
        <v>7</v>
      </c>
      <c r="K3" s="5" t="s">
        <v>8</v>
      </c>
      <c r="L3" s="5" t="s">
        <v>9</v>
      </c>
      <c r="M3" s="5" t="s">
        <v>10</v>
      </c>
      <c r="N3" s="4" t="s">
        <v>11</v>
      </c>
      <c r="O3" s="4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6" t="s">
        <v>17</v>
      </c>
    </row>
    <row r="4" spans="1:20" x14ac:dyDescent="0.3">
      <c r="A4" s="7" t="s">
        <v>18</v>
      </c>
      <c r="B4" s="8" t="s">
        <v>19</v>
      </c>
      <c r="C4" s="7">
        <v>47</v>
      </c>
      <c r="D4" s="7" t="s">
        <v>20</v>
      </c>
      <c r="E4" s="7">
        <v>49.6</v>
      </c>
      <c r="F4" s="9">
        <f>IF(OR(D4="",E4=""),"",IF(LEFT(D4,1)="M",VLOOKUP(E4,[1]Setup!$J$9:$K$23,2,TRUE),VLOOKUP(E4,[1]Setup!$L$9:$M$23,2,TRUE)))</f>
        <v>52</v>
      </c>
      <c r="G4" s="13">
        <v>62.5</v>
      </c>
      <c r="H4" s="13">
        <v>67.5</v>
      </c>
      <c r="I4" s="13">
        <v>70</v>
      </c>
      <c r="J4" s="11">
        <v>70</v>
      </c>
      <c r="K4" s="13">
        <v>42.5</v>
      </c>
      <c r="L4" s="13">
        <v>45</v>
      </c>
      <c r="M4" s="14">
        <v>-47.5</v>
      </c>
      <c r="N4" s="11">
        <v>45</v>
      </c>
      <c r="O4" s="12">
        <f>IF(OR(J4=0,N4=0),0,J4+N4)</f>
        <v>115</v>
      </c>
      <c r="P4" s="13">
        <v>70</v>
      </c>
      <c r="Q4" s="13">
        <v>72.5</v>
      </c>
      <c r="R4" s="13">
        <v>75</v>
      </c>
      <c r="S4" s="11">
        <v>75</v>
      </c>
      <c r="T4" s="12">
        <f>O4+S4</f>
        <v>190</v>
      </c>
    </row>
    <row r="5" spans="1:20" x14ac:dyDescent="0.3">
      <c r="A5" s="7" t="s">
        <v>18</v>
      </c>
      <c r="B5" s="8" t="s">
        <v>21</v>
      </c>
      <c r="C5" s="7">
        <v>27</v>
      </c>
      <c r="D5" s="7" t="s">
        <v>22</v>
      </c>
      <c r="E5" s="7">
        <v>62.44</v>
      </c>
      <c r="F5" s="9">
        <f>IF(OR(D5="",E5=""),"",IF(LEFT(D5,1)="M",VLOOKUP(E5,[1]Setup!$J$9:$K$23,2,TRUE),VLOOKUP(E5,[1]Setup!$L$9:$M$23,2,TRUE)))</f>
        <v>67.5</v>
      </c>
      <c r="G5" s="13">
        <v>65</v>
      </c>
      <c r="H5" s="13">
        <v>72.5</v>
      </c>
      <c r="I5" s="13">
        <v>80</v>
      </c>
      <c r="J5" s="11">
        <v>80</v>
      </c>
      <c r="K5" s="13">
        <v>37.5</v>
      </c>
      <c r="L5" s="13">
        <v>40</v>
      </c>
      <c r="M5" s="13">
        <v>42.5</v>
      </c>
      <c r="N5" s="11">
        <v>42.5</v>
      </c>
      <c r="O5" s="12">
        <f>IF(OR(J5=0,N5=0),0,J5+N5)</f>
        <v>122.5</v>
      </c>
      <c r="P5" s="13">
        <v>80</v>
      </c>
      <c r="Q5" s="13">
        <v>87.5</v>
      </c>
      <c r="R5" s="13">
        <v>92.5</v>
      </c>
      <c r="S5" s="11">
        <v>92.5</v>
      </c>
      <c r="T5" s="12">
        <f t="shared" ref="T5:T45" si="0">O5+S5</f>
        <v>215</v>
      </c>
    </row>
    <row r="6" spans="1:20" x14ac:dyDescent="0.3">
      <c r="A6" s="7" t="s">
        <v>18</v>
      </c>
      <c r="B6" s="8" t="s">
        <v>23</v>
      </c>
      <c r="C6" s="7">
        <v>23</v>
      </c>
      <c r="D6" s="7" t="s">
        <v>24</v>
      </c>
      <c r="E6" s="7">
        <v>80.06</v>
      </c>
      <c r="F6" s="9">
        <f>IF(OR(D6="",E6=""),"",IF(LEFT(D6,1)="M",VLOOKUP(E6,[1]Setup!$J$9:$K$23,2,TRUE),VLOOKUP(E6,[1]Setup!$L$9:$M$23,2,TRUE)))</f>
        <v>82.5</v>
      </c>
      <c r="G6" s="13">
        <v>80</v>
      </c>
      <c r="H6" s="13">
        <v>85</v>
      </c>
      <c r="I6" s="14">
        <v>-90</v>
      </c>
      <c r="J6" s="11">
        <v>85</v>
      </c>
      <c r="K6" s="13">
        <v>45</v>
      </c>
      <c r="L6" s="13">
        <v>50</v>
      </c>
      <c r="M6" s="14">
        <v>-52.5</v>
      </c>
      <c r="N6" s="11">
        <v>50</v>
      </c>
      <c r="O6" s="12">
        <f>IF(OR(J6=0,N6=0),0,J6+N6)</f>
        <v>135</v>
      </c>
      <c r="P6" s="13">
        <v>90</v>
      </c>
      <c r="Q6" s="13">
        <v>97.5</v>
      </c>
      <c r="R6" s="14">
        <v>-105</v>
      </c>
      <c r="S6" s="11">
        <v>97.5</v>
      </c>
      <c r="T6" s="12">
        <f t="shared" si="0"/>
        <v>232.5</v>
      </c>
    </row>
    <row r="7" spans="1:20" x14ac:dyDescent="0.3">
      <c r="A7" s="7" t="s">
        <v>18</v>
      </c>
      <c r="B7" s="8" t="s">
        <v>25</v>
      </c>
      <c r="C7" s="7">
        <v>41</v>
      </c>
      <c r="D7" s="7" t="s">
        <v>26</v>
      </c>
      <c r="E7" s="7">
        <v>62.24</v>
      </c>
      <c r="F7" s="9">
        <f>IF(OR(D7="",E7=""),"",IF(LEFT(D7,1)="M",VLOOKUP(E7,[1]Setup!$J$9:$K$23,2,TRUE),VLOOKUP(E7,[1]Setup!$L$9:$M$23,2,TRUE)))</f>
        <v>67.5</v>
      </c>
      <c r="G7" s="13">
        <v>80</v>
      </c>
      <c r="H7" s="13">
        <v>85</v>
      </c>
      <c r="I7" s="14">
        <v>-90</v>
      </c>
      <c r="J7" s="11">
        <v>85</v>
      </c>
      <c r="K7" s="13">
        <v>42.5</v>
      </c>
      <c r="L7" s="13">
        <v>45</v>
      </c>
      <c r="M7" s="14">
        <v>-47.5</v>
      </c>
      <c r="N7" s="11">
        <v>45</v>
      </c>
      <c r="O7" s="12">
        <f>IF(OR(J7=0,N7=0),0,J7+N7)</f>
        <v>130</v>
      </c>
      <c r="P7" s="13">
        <v>100</v>
      </c>
      <c r="Q7" s="13">
        <v>107.5</v>
      </c>
      <c r="R7" s="13">
        <v>112.5</v>
      </c>
      <c r="S7" s="11">
        <v>112.5</v>
      </c>
      <c r="T7" s="12">
        <f t="shared" si="0"/>
        <v>242.5</v>
      </c>
    </row>
    <row r="8" spans="1:20" x14ac:dyDescent="0.3">
      <c r="A8" s="7" t="s">
        <v>18</v>
      </c>
      <c r="B8" s="8" t="s">
        <v>27</v>
      </c>
      <c r="C8" s="7">
        <v>32</v>
      </c>
      <c r="D8" s="7" t="s">
        <v>22</v>
      </c>
      <c r="E8" s="7">
        <v>51.94</v>
      </c>
      <c r="F8" s="9">
        <f>IF(OR(D8="",E8=""),"",IF(LEFT(D8,1)="M",VLOOKUP(E8,[1]Setup!$J$9:$K$23,2,TRUE),VLOOKUP(E8,[1]Setup!$L$9:$M$23,2,TRUE)))</f>
        <v>52</v>
      </c>
      <c r="G8" s="13">
        <v>90</v>
      </c>
      <c r="H8" s="13">
        <v>95</v>
      </c>
      <c r="I8" s="13">
        <v>100</v>
      </c>
      <c r="J8" s="11">
        <v>100</v>
      </c>
      <c r="K8" s="13">
        <v>37.5</v>
      </c>
      <c r="L8" s="13">
        <v>42.5</v>
      </c>
      <c r="M8" s="14">
        <v>-47.5</v>
      </c>
      <c r="N8" s="11">
        <v>42.5</v>
      </c>
      <c r="O8" s="12">
        <f>IF(OR(J8=0,N8=0),0,J8+N8)</f>
        <v>142.5</v>
      </c>
      <c r="P8" s="13">
        <v>100</v>
      </c>
      <c r="Q8" s="13">
        <v>110</v>
      </c>
      <c r="R8" s="13">
        <v>120</v>
      </c>
      <c r="S8" s="11">
        <v>120</v>
      </c>
      <c r="T8" s="12">
        <f t="shared" si="0"/>
        <v>262.5</v>
      </c>
    </row>
    <row r="9" spans="1:20" x14ac:dyDescent="0.3">
      <c r="A9" s="7" t="s">
        <v>18</v>
      </c>
      <c r="B9" s="8" t="s">
        <v>28</v>
      </c>
      <c r="C9" s="7">
        <v>22</v>
      </c>
      <c r="D9" s="7" t="s">
        <v>24</v>
      </c>
      <c r="E9" s="7">
        <v>73.02</v>
      </c>
      <c r="F9" s="9">
        <f>IF(OR(D9="",E9=""),"",IF(LEFT(D9,1)="M",VLOOKUP(E9,[1]Setup!$J$9:$K$23,2,TRUE),VLOOKUP(E9,[1]Setup!$L$9:$M$23,2,TRUE)))</f>
        <v>75</v>
      </c>
      <c r="G9" s="10">
        <v>-115</v>
      </c>
      <c r="H9" s="13">
        <v>120</v>
      </c>
      <c r="I9" s="13">
        <v>130</v>
      </c>
      <c r="J9" s="11">
        <v>130</v>
      </c>
      <c r="K9" s="13">
        <v>47.5</v>
      </c>
      <c r="L9" s="14">
        <v>-50</v>
      </c>
      <c r="M9" s="14">
        <v>-50</v>
      </c>
      <c r="N9" s="11">
        <v>47.5</v>
      </c>
      <c r="O9" s="12">
        <f>IF(OR(J9=0,N9=0),0,J9+N9)</f>
        <v>177.5</v>
      </c>
      <c r="P9" s="13">
        <v>100</v>
      </c>
      <c r="Q9" s="13">
        <v>107.5</v>
      </c>
      <c r="R9" s="14">
        <v>-112.5</v>
      </c>
      <c r="S9" s="11">
        <v>107.5</v>
      </c>
      <c r="T9" s="12">
        <f t="shared" si="0"/>
        <v>285</v>
      </c>
    </row>
    <row r="10" spans="1:20" x14ac:dyDescent="0.3">
      <c r="A10" s="7" t="s">
        <v>18</v>
      </c>
      <c r="B10" s="8" t="s">
        <v>29</v>
      </c>
      <c r="C10" s="7">
        <v>37</v>
      </c>
      <c r="D10" s="7" t="s">
        <v>22</v>
      </c>
      <c r="E10" s="7">
        <v>65.12</v>
      </c>
      <c r="F10" s="9">
        <f>IF(OR(D10="",E10=""),"",IF(LEFT(D10,1)="M",VLOOKUP(E10,[1]Setup!$J$9:$K$23,2,TRUE),VLOOKUP(E10,[1]Setup!$L$9:$M$23,2,TRUE)))</f>
        <v>67.5</v>
      </c>
      <c r="G10" s="13">
        <v>77.5</v>
      </c>
      <c r="H10" s="13">
        <v>82.5</v>
      </c>
      <c r="I10" s="13">
        <v>87.5</v>
      </c>
      <c r="J10" s="11">
        <v>87.5</v>
      </c>
      <c r="K10" s="13">
        <v>45</v>
      </c>
      <c r="L10" s="14">
        <v>-47.5</v>
      </c>
      <c r="M10" s="13">
        <v>47.5</v>
      </c>
      <c r="N10" s="11">
        <v>47.5</v>
      </c>
      <c r="O10" s="12">
        <f>IF(OR(J10=0,N10=0),0,J10+N10)</f>
        <v>135</v>
      </c>
      <c r="P10" s="13">
        <v>105</v>
      </c>
      <c r="Q10" s="13">
        <v>112.5</v>
      </c>
      <c r="R10" s="14">
        <v>-120</v>
      </c>
      <c r="S10" s="11">
        <v>112.5</v>
      </c>
      <c r="T10" s="12">
        <f t="shared" si="0"/>
        <v>247.5</v>
      </c>
    </row>
    <row r="11" spans="1:20" x14ac:dyDescent="0.3">
      <c r="A11" s="7" t="s">
        <v>18</v>
      </c>
      <c r="B11" s="8" t="s">
        <v>30</v>
      </c>
      <c r="C11" s="7">
        <v>36</v>
      </c>
      <c r="D11" s="7" t="s">
        <v>22</v>
      </c>
      <c r="E11" s="7">
        <v>78.36</v>
      </c>
      <c r="F11" s="9">
        <f>IF(OR(D11="",E11=""),"",IF(LEFT(D11,1)="M",VLOOKUP(E11,[1]Setup!$J$9:$K$23,2,TRUE),VLOOKUP(E11,[1]Setup!$L$9:$M$23,2,TRUE)))</f>
        <v>82.5</v>
      </c>
      <c r="G11" s="13">
        <v>90</v>
      </c>
      <c r="H11" s="13">
        <v>100</v>
      </c>
      <c r="I11" s="14">
        <v>-105</v>
      </c>
      <c r="J11" s="11">
        <v>100</v>
      </c>
      <c r="K11" s="13">
        <v>47.5</v>
      </c>
      <c r="L11" s="14">
        <v>-52.5</v>
      </c>
      <c r="M11" s="14">
        <v>-52.5</v>
      </c>
      <c r="N11" s="11">
        <v>47.5</v>
      </c>
      <c r="O11" s="12">
        <f>IF(OR(J11=0,N11=0),0,J11+N11)</f>
        <v>147.5</v>
      </c>
      <c r="P11" s="13">
        <v>107.5</v>
      </c>
      <c r="Q11" s="13">
        <v>112.5</v>
      </c>
      <c r="R11" s="14">
        <v>-120</v>
      </c>
      <c r="S11" s="11">
        <v>112.5</v>
      </c>
      <c r="T11" s="12">
        <f t="shared" si="0"/>
        <v>260</v>
      </c>
    </row>
    <row r="12" spans="1:20" x14ac:dyDescent="0.3">
      <c r="A12" s="7" t="s">
        <v>18</v>
      </c>
      <c r="B12" s="8" t="s">
        <v>31</v>
      </c>
      <c r="C12" s="7">
        <v>53</v>
      </c>
      <c r="D12" s="7" t="s">
        <v>32</v>
      </c>
      <c r="E12" s="7">
        <v>69.599999999999994</v>
      </c>
      <c r="F12" s="9">
        <f>IF(OR(D12="",E12=""),"",IF(LEFT(D12,1)="M",VLOOKUP(E12,[1]Setup!$J$9:$K$23,2,TRUE),VLOOKUP(E12,[1]Setup!$L$9:$M$23,2,TRUE)))</f>
        <v>75</v>
      </c>
      <c r="G12" s="13">
        <v>105</v>
      </c>
      <c r="H12" s="13">
        <v>110</v>
      </c>
      <c r="I12" s="13">
        <v>115</v>
      </c>
      <c r="J12" s="11">
        <v>115</v>
      </c>
      <c r="K12" s="10">
        <v>0</v>
      </c>
      <c r="L12" s="10"/>
      <c r="M12" s="10"/>
      <c r="N12" s="11">
        <v>0</v>
      </c>
      <c r="O12" s="12">
        <f>IF(OR(J12=0,N12=0),0,J12+N12)</f>
        <v>0</v>
      </c>
      <c r="P12" s="10">
        <v>0</v>
      </c>
      <c r="Q12" s="10">
        <v>0</v>
      </c>
      <c r="R12" s="10">
        <v>0</v>
      </c>
      <c r="S12" s="11">
        <v>0</v>
      </c>
      <c r="T12" s="12">
        <f>J12</f>
        <v>115</v>
      </c>
    </row>
    <row r="13" spans="1:20" x14ac:dyDescent="0.3">
      <c r="A13" s="7" t="s">
        <v>18</v>
      </c>
      <c r="B13" s="8" t="s">
        <v>33</v>
      </c>
      <c r="C13" s="7">
        <v>40</v>
      </c>
      <c r="D13" s="7" t="s">
        <v>26</v>
      </c>
      <c r="E13" s="7">
        <v>70.98</v>
      </c>
      <c r="F13" s="9">
        <f>IF(OR(D13="",E13=""),"",IF(LEFT(D13,1)="M",VLOOKUP(E13,[1]Setup!$J$9:$K$23,2,TRUE),VLOOKUP(E13,[1]Setup!$L$9:$M$23,2,TRUE)))</f>
        <v>75</v>
      </c>
      <c r="G13" s="13">
        <v>100</v>
      </c>
      <c r="H13" s="13">
        <v>110</v>
      </c>
      <c r="I13" s="13">
        <v>120</v>
      </c>
      <c r="J13" s="11">
        <v>120</v>
      </c>
      <c r="K13" s="13">
        <v>60</v>
      </c>
      <c r="L13" s="13">
        <v>62.5</v>
      </c>
      <c r="M13" s="14">
        <v>-67.5</v>
      </c>
      <c r="N13" s="11">
        <v>62.5</v>
      </c>
      <c r="O13" s="12">
        <f>IF(OR(J13=0,N13=0),0,J13+N13)</f>
        <v>182.5</v>
      </c>
      <c r="P13" s="13">
        <v>125</v>
      </c>
      <c r="Q13" s="13">
        <v>135</v>
      </c>
      <c r="R13" s="14">
        <v>-145</v>
      </c>
      <c r="S13" s="11">
        <v>135</v>
      </c>
      <c r="T13" s="12">
        <f t="shared" si="0"/>
        <v>317.5</v>
      </c>
    </row>
    <row r="14" spans="1:20" x14ac:dyDescent="0.3">
      <c r="A14" s="7" t="s">
        <v>18</v>
      </c>
      <c r="B14" s="8" t="s">
        <v>34</v>
      </c>
      <c r="C14" s="7">
        <v>22</v>
      </c>
      <c r="D14" s="7" t="s">
        <v>24</v>
      </c>
      <c r="E14" s="7">
        <v>57.22</v>
      </c>
      <c r="F14" s="9">
        <f>IF(OR(D14="",E14=""),"",IF(LEFT(D14,1)="M",VLOOKUP(E14,[1]Setup!$J$9:$K$23,2,TRUE),VLOOKUP(E14,[1]Setup!$L$9:$M$23,2,TRUE)))</f>
        <v>60</v>
      </c>
      <c r="G14" s="13">
        <v>105</v>
      </c>
      <c r="H14" s="14">
        <v>-110</v>
      </c>
      <c r="I14" s="14">
        <v>-112.5</v>
      </c>
      <c r="J14" s="11">
        <v>105</v>
      </c>
      <c r="K14" s="13">
        <v>47.5</v>
      </c>
      <c r="L14" s="13">
        <v>50</v>
      </c>
      <c r="M14" s="14">
        <v>-52.5</v>
      </c>
      <c r="N14" s="11">
        <v>50</v>
      </c>
      <c r="O14" s="12">
        <f>IF(OR(J14=0,N14=0),0,J14+N14)</f>
        <v>155</v>
      </c>
      <c r="P14" s="13">
        <v>125</v>
      </c>
      <c r="Q14" s="14">
        <v>-132.5</v>
      </c>
      <c r="R14" s="14">
        <v>-132.5</v>
      </c>
      <c r="S14" s="11">
        <v>125</v>
      </c>
      <c r="T14" s="12">
        <f t="shared" si="0"/>
        <v>280</v>
      </c>
    </row>
    <row r="15" spans="1:20" x14ac:dyDescent="0.3">
      <c r="A15" s="7" t="s">
        <v>18</v>
      </c>
      <c r="B15" s="8" t="s">
        <v>35</v>
      </c>
      <c r="C15" s="7">
        <v>20</v>
      </c>
      <c r="D15" s="7" t="s">
        <v>24</v>
      </c>
      <c r="E15" s="7">
        <v>72.400000000000006</v>
      </c>
      <c r="F15" s="9">
        <f>IF(OR(D15="",E15=""),"",IF(LEFT(D15,1)="M",VLOOKUP(E15,[1]Setup!$J$9:$K$23,2,TRUE),VLOOKUP(E15,[1]Setup!$L$9:$M$23,2,TRUE)))</f>
        <v>75</v>
      </c>
      <c r="G15" s="13">
        <v>120</v>
      </c>
      <c r="H15" s="13">
        <v>125</v>
      </c>
      <c r="I15" s="14">
        <v>-130</v>
      </c>
      <c r="J15" s="11">
        <v>125</v>
      </c>
      <c r="K15" s="13">
        <v>52.5</v>
      </c>
      <c r="L15" s="14">
        <v>-55</v>
      </c>
      <c r="M15" s="14">
        <v>-55</v>
      </c>
      <c r="N15" s="11">
        <v>52.5</v>
      </c>
      <c r="O15" s="12">
        <f>IF(OR(J15=0,N15=0),0,J15+N15)</f>
        <v>177.5</v>
      </c>
      <c r="P15" s="13">
        <v>140</v>
      </c>
      <c r="Q15" s="14">
        <v>-150</v>
      </c>
      <c r="R15" s="14">
        <v>-150</v>
      </c>
      <c r="S15" s="11">
        <v>140</v>
      </c>
      <c r="T15" s="12">
        <f t="shared" si="0"/>
        <v>317.5</v>
      </c>
    </row>
    <row r="16" spans="1:20" x14ac:dyDescent="0.3">
      <c r="A16" s="7" t="s">
        <v>36</v>
      </c>
      <c r="B16" s="8" t="s">
        <v>37</v>
      </c>
      <c r="C16" s="7">
        <v>54</v>
      </c>
      <c r="D16" s="7" t="s">
        <v>32</v>
      </c>
      <c r="E16" s="7">
        <v>94.34</v>
      </c>
      <c r="F16" s="9" t="str">
        <f>IF(OR(D16="",E16=""),"",IF(LEFT(D16,1)="M",VLOOKUP(E16,[1]Setup!$J$9:$K$23,2,TRUE),VLOOKUP(E16,[1]Setup!$L$9:$M$23,2,TRUE)))</f>
        <v>SHW</v>
      </c>
      <c r="G16" s="13">
        <v>67.5</v>
      </c>
      <c r="H16" s="13">
        <v>75</v>
      </c>
      <c r="I16" s="13">
        <v>80</v>
      </c>
      <c r="J16" s="11">
        <v>80</v>
      </c>
      <c r="K16" s="13">
        <v>37.5</v>
      </c>
      <c r="L16" s="13">
        <v>40</v>
      </c>
      <c r="M16" s="14">
        <v>-42.5</v>
      </c>
      <c r="N16" s="11">
        <v>40</v>
      </c>
      <c r="O16" s="12">
        <f>IF(OR(J16=0,N16=0),0,J16+N16)</f>
        <v>120</v>
      </c>
      <c r="P16" s="13">
        <v>100</v>
      </c>
      <c r="Q16" s="13">
        <v>105</v>
      </c>
      <c r="R16" s="13">
        <v>110</v>
      </c>
      <c r="S16" s="11">
        <v>110</v>
      </c>
      <c r="T16" s="12">
        <f t="shared" si="0"/>
        <v>230</v>
      </c>
    </row>
    <row r="17" spans="1:20" x14ac:dyDescent="0.3">
      <c r="A17" s="7" t="s">
        <v>36</v>
      </c>
      <c r="B17" s="8" t="s">
        <v>38</v>
      </c>
      <c r="C17" s="7">
        <v>14</v>
      </c>
      <c r="D17" s="7" t="s">
        <v>39</v>
      </c>
      <c r="E17" s="7">
        <v>45.44</v>
      </c>
      <c r="F17" s="9">
        <f>IF(OR(D17="",E17=""),"",IF(LEFT(D17,1)="M",VLOOKUP(E17,[1]Setup!$J$9:$K$23,2,TRUE),VLOOKUP(E17,[1]Setup!$L$9:$M$23,2,TRUE)))</f>
        <v>52</v>
      </c>
      <c r="G17" s="13">
        <v>90</v>
      </c>
      <c r="H17" s="13">
        <v>95</v>
      </c>
      <c r="I17" s="13">
        <v>105</v>
      </c>
      <c r="J17" s="11">
        <v>105</v>
      </c>
      <c r="K17" s="13">
        <v>52.5</v>
      </c>
      <c r="L17" s="13">
        <v>55</v>
      </c>
      <c r="M17" s="14">
        <v>-60</v>
      </c>
      <c r="N17" s="11">
        <v>55</v>
      </c>
      <c r="O17" s="12">
        <f>IF(OR(J17=0,N17=0),0,J17+N17)</f>
        <v>160</v>
      </c>
      <c r="P17" s="13">
        <v>100</v>
      </c>
      <c r="Q17" s="13">
        <v>110</v>
      </c>
      <c r="R17" s="13">
        <v>117.5</v>
      </c>
      <c r="S17" s="11">
        <v>117.5</v>
      </c>
      <c r="T17" s="12">
        <f t="shared" si="0"/>
        <v>277.5</v>
      </c>
    </row>
    <row r="18" spans="1:20" x14ac:dyDescent="0.3">
      <c r="A18" s="7" t="s">
        <v>36</v>
      </c>
      <c r="B18" s="8" t="s">
        <v>40</v>
      </c>
      <c r="C18" s="7">
        <v>45</v>
      </c>
      <c r="D18" s="7" t="s">
        <v>20</v>
      </c>
      <c r="E18" s="7"/>
      <c r="F18" s="9" t="str">
        <f>IF(OR(D18="",E18=""),"",IF(LEFT(D18,1)="M",VLOOKUP(E18,[1]Setup!$J$9:$K$23,2,TRUE),VLOOKUP(E18,[1]Setup!$L$9:$M$23,2,TRUE)))</f>
        <v/>
      </c>
      <c r="G18" s="13">
        <v>100</v>
      </c>
      <c r="H18" s="10">
        <v>0</v>
      </c>
      <c r="I18" s="10">
        <v>0</v>
      </c>
      <c r="J18" s="11">
        <v>100</v>
      </c>
      <c r="K18" s="13">
        <v>60</v>
      </c>
      <c r="L18" s="13">
        <v>65</v>
      </c>
      <c r="M18" s="13">
        <v>67.5</v>
      </c>
      <c r="N18" s="11">
        <v>67.5</v>
      </c>
      <c r="O18" s="12">
        <f>IF(OR(J18=0,N18=0),0,J18+N18)</f>
        <v>167.5</v>
      </c>
      <c r="P18" s="13">
        <v>120</v>
      </c>
      <c r="Q18" s="10"/>
      <c r="R18" s="10">
        <v>0</v>
      </c>
      <c r="S18" s="11">
        <v>120</v>
      </c>
      <c r="T18" s="12">
        <f t="shared" si="0"/>
        <v>287.5</v>
      </c>
    </row>
    <row r="19" spans="1:20" x14ac:dyDescent="0.3">
      <c r="A19" s="7" t="s">
        <v>36</v>
      </c>
      <c r="B19" s="8" t="s">
        <v>41</v>
      </c>
      <c r="C19" s="7">
        <v>22</v>
      </c>
      <c r="D19" s="7" t="s">
        <v>24</v>
      </c>
      <c r="E19" s="7">
        <v>104.58</v>
      </c>
      <c r="F19" s="9" t="str">
        <f>IF(OR(D19="",E19=""),"",IF(LEFT(D19,1)="M",VLOOKUP(E19,[1]Setup!$J$9:$K$23,2,TRUE),VLOOKUP(E19,[1]Setup!$L$9:$M$23,2,TRUE)))</f>
        <v>SHW</v>
      </c>
      <c r="G19" s="13">
        <v>100</v>
      </c>
      <c r="H19" s="14">
        <v>-115</v>
      </c>
      <c r="I19" s="13">
        <v>120</v>
      </c>
      <c r="J19" s="11">
        <v>120</v>
      </c>
      <c r="K19" s="13">
        <v>50</v>
      </c>
      <c r="L19" s="13">
        <v>55</v>
      </c>
      <c r="M19" s="14">
        <v>-57.5</v>
      </c>
      <c r="N19" s="11">
        <v>55</v>
      </c>
      <c r="O19" s="12">
        <f>IF(OR(J19=0,N19=0),0,J19+N19)</f>
        <v>175</v>
      </c>
      <c r="P19" s="13">
        <v>120</v>
      </c>
      <c r="Q19" s="13">
        <v>130</v>
      </c>
      <c r="R19" s="13">
        <v>140</v>
      </c>
      <c r="S19" s="11">
        <v>140</v>
      </c>
      <c r="T19" s="12">
        <f t="shared" si="0"/>
        <v>315</v>
      </c>
    </row>
    <row r="20" spans="1:20" x14ac:dyDescent="0.3">
      <c r="A20" s="7" t="s">
        <v>36</v>
      </c>
      <c r="B20" s="8" t="s">
        <v>42</v>
      </c>
      <c r="C20" s="7">
        <v>18</v>
      </c>
      <c r="D20" s="7" t="s">
        <v>43</v>
      </c>
      <c r="E20" s="7">
        <v>126</v>
      </c>
      <c r="F20" s="9" t="str">
        <f>IF(OR(D20="",E20=""),"",IF(LEFT(D20,1)="M",VLOOKUP(E20,[1]Setup!$J$9:$K$23,2,TRUE),VLOOKUP(E20,[1]Setup!$L$9:$M$23,2,TRUE)))</f>
        <v>SHW</v>
      </c>
      <c r="G20" s="13">
        <v>135</v>
      </c>
      <c r="H20" s="13">
        <v>145</v>
      </c>
      <c r="I20" s="13">
        <v>160</v>
      </c>
      <c r="J20" s="11">
        <v>160</v>
      </c>
      <c r="K20" s="13">
        <v>60</v>
      </c>
      <c r="L20" s="13">
        <v>65</v>
      </c>
      <c r="M20" s="14">
        <v>-70</v>
      </c>
      <c r="N20" s="11">
        <v>65</v>
      </c>
      <c r="O20" s="12">
        <f>IF(OR(J20=0,N20=0),0,J20+N20)</f>
        <v>225</v>
      </c>
      <c r="P20" s="13">
        <v>125</v>
      </c>
      <c r="Q20" s="13">
        <v>135</v>
      </c>
      <c r="R20" s="14">
        <v>-145</v>
      </c>
      <c r="S20" s="11">
        <v>135</v>
      </c>
      <c r="T20" s="12">
        <f t="shared" si="0"/>
        <v>360</v>
      </c>
    </row>
    <row r="21" spans="1:20" x14ac:dyDescent="0.3">
      <c r="A21" s="7" t="s">
        <v>36</v>
      </c>
      <c r="B21" s="8" t="s">
        <v>44</v>
      </c>
      <c r="C21" s="7">
        <v>38</v>
      </c>
      <c r="D21" s="7" t="s">
        <v>22</v>
      </c>
      <c r="E21" s="7">
        <v>99.36</v>
      </c>
      <c r="F21" s="9" t="str">
        <f>IF(OR(D21="",E21=""),"",IF(LEFT(D21,1)="M",VLOOKUP(E21,[1]Setup!$J$9:$K$23,2,TRUE),VLOOKUP(E21,[1]Setup!$L$9:$M$23,2,TRUE)))</f>
        <v>SHW</v>
      </c>
      <c r="G21" s="13">
        <v>115</v>
      </c>
      <c r="H21" s="13">
        <v>125</v>
      </c>
      <c r="I21" s="13">
        <v>132.5</v>
      </c>
      <c r="J21" s="11">
        <v>132.5</v>
      </c>
      <c r="K21" s="13">
        <v>52.5</v>
      </c>
      <c r="L21" s="13">
        <v>57.5</v>
      </c>
      <c r="M21" s="14">
        <v>-60</v>
      </c>
      <c r="N21" s="11">
        <v>57.5</v>
      </c>
      <c r="O21" s="12">
        <f>IF(OR(J21=0,N21=0),0,J21+N21)</f>
        <v>190</v>
      </c>
      <c r="P21" s="13">
        <v>132.5</v>
      </c>
      <c r="Q21" s="13">
        <v>142.5</v>
      </c>
      <c r="R21" s="13">
        <v>152.5</v>
      </c>
      <c r="S21" s="11">
        <v>152.5</v>
      </c>
      <c r="T21" s="12">
        <f t="shared" si="0"/>
        <v>342.5</v>
      </c>
    </row>
    <row r="22" spans="1:20" x14ac:dyDescent="0.3">
      <c r="A22" s="7" t="s">
        <v>36</v>
      </c>
      <c r="B22" s="8" t="s">
        <v>45</v>
      </c>
      <c r="C22" s="7">
        <v>54</v>
      </c>
      <c r="D22" s="7" t="s">
        <v>46</v>
      </c>
      <c r="E22" s="7">
        <v>67.3</v>
      </c>
      <c r="F22" s="9">
        <f>IF(OR(D22="",E22=""),"",IF(LEFT(D22,1)="M",VLOOKUP(E22,[1]Setup!$J$9:$K$23,2,TRUE),VLOOKUP(E22,[1]Setup!$L$9:$M$23,2,TRUE)))</f>
        <v>67.5</v>
      </c>
      <c r="G22" s="13">
        <v>120</v>
      </c>
      <c r="H22" s="13">
        <v>125</v>
      </c>
      <c r="I22" s="13">
        <v>130</v>
      </c>
      <c r="J22" s="11">
        <v>130</v>
      </c>
      <c r="K22" s="10">
        <v>-90</v>
      </c>
      <c r="L22" s="14">
        <v>-90</v>
      </c>
      <c r="M22" s="13">
        <v>90</v>
      </c>
      <c r="N22" s="11">
        <v>90</v>
      </c>
      <c r="O22" s="12">
        <f>IF(OR(J22=0,N22=0),0,J22+N22)</f>
        <v>220</v>
      </c>
      <c r="P22" s="13">
        <v>160</v>
      </c>
      <c r="Q22" s="13">
        <v>170</v>
      </c>
      <c r="R22" s="13">
        <v>180</v>
      </c>
      <c r="S22" s="11">
        <v>180</v>
      </c>
      <c r="T22" s="12">
        <f t="shared" si="0"/>
        <v>400</v>
      </c>
    </row>
    <row r="23" spans="1:20" x14ac:dyDescent="0.3">
      <c r="A23" s="7" t="s">
        <v>36</v>
      </c>
      <c r="B23" s="8" t="s">
        <v>47</v>
      </c>
      <c r="C23" s="7">
        <v>49</v>
      </c>
      <c r="D23" s="7" t="s">
        <v>48</v>
      </c>
      <c r="E23" s="7">
        <v>73.78</v>
      </c>
      <c r="F23" s="9">
        <f>IF(OR(D23="",E23=""),"",IF(LEFT(D23,1)="M",VLOOKUP(E23,[1]Setup!$J$9:$K$23,2,TRUE),VLOOKUP(E23,[1]Setup!$L$9:$M$23,2,TRUE)))</f>
        <v>75</v>
      </c>
      <c r="G23" s="13">
        <v>145</v>
      </c>
      <c r="H23" s="13">
        <v>155</v>
      </c>
      <c r="I23" s="13">
        <v>165</v>
      </c>
      <c r="J23" s="11">
        <v>165</v>
      </c>
      <c r="K23" s="13">
        <v>105</v>
      </c>
      <c r="L23" s="13">
        <v>112.5</v>
      </c>
      <c r="M23" s="13">
        <v>117.5</v>
      </c>
      <c r="N23" s="11">
        <v>117.5</v>
      </c>
      <c r="O23" s="12">
        <f>IF(OR(J23=0,N23=0),0,J23+N23)</f>
        <v>282.5</v>
      </c>
      <c r="P23" s="13">
        <v>160</v>
      </c>
      <c r="Q23" s="13">
        <v>172.5</v>
      </c>
      <c r="R23" s="14">
        <v>-185</v>
      </c>
      <c r="S23" s="11">
        <v>172.5</v>
      </c>
      <c r="T23" s="12">
        <f t="shared" si="0"/>
        <v>455</v>
      </c>
    </row>
    <row r="24" spans="1:20" x14ac:dyDescent="0.3">
      <c r="A24" s="7" t="s">
        <v>36</v>
      </c>
      <c r="B24" s="8" t="s">
        <v>49</v>
      </c>
      <c r="C24" s="7">
        <v>17</v>
      </c>
      <c r="D24" s="7" t="s">
        <v>50</v>
      </c>
      <c r="E24" s="7">
        <v>81.400000000000006</v>
      </c>
      <c r="F24" s="9">
        <f>IF(OR(D24="",E24=""),"",IF(LEFT(D24,1)="M",VLOOKUP(E24,[1]Setup!$J$9:$K$23,2,TRUE),VLOOKUP(E24,[1]Setup!$L$9:$M$23,2,TRUE)))</f>
        <v>82.5</v>
      </c>
      <c r="G24" s="13">
        <v>190</v>
      </c>
      <c r="H24" s="13">
        <v>202.5</v>
      </c>
      <c r="I24" s="13">
        <v>210</v>
      </c>
      <c r="J24" s="11">
        <v>210</v>
      </c>
      <c r="K24" s="13">
        <v>95</v>
      </c>
      <c r="L24" s="14">
        <v>-105</v>
      </c>
      <c r="M24" s="14">
        <v>-105</v>
      </c>
      <c r="N24" s="11">
        <v>95</v>
      </c>
      <c r="O24" s="12">
        <f>IF(OR(J24=0,N24=0),0,J24+N24)</f>
        <v>305</v>
      </c>
      <c r="P24" s="13">
        <v>180</v>
      </c>
      <c r="Q24" s="13">
        <v>192.5</v>
      </c>
      <c r="R24" s="13">
        <v>202.5</v>
      </c>
      <c r="S24" s="11">
        <v>202.5</v>
      </c>
      <c r="T24" s="12">
        <f t="shared" si="0"/>
        <v>507.5</v>
      </c>
    </row>
    <row r="25" spans="1:20" x14ac:dyDescent="0.3">
      <c r="A25" s="7" t="s">
        <v>36</v>
      </c>
      <c r="B25" s="10" t="s">
        <v>51</v>
      </c>
      <c r="C25" s="7">
        <v>15</v>
      </c>
      <c r="D25" s="7" t="s">
        <v>39</v>
      </c>
      <c r="E25" s="7">
        <v>80.08</v>
      </c>
      <c r="F25" s="9">
        <f>IF(OR(D25="",E25=""),"",IF(LEFT(D25,1)="M",VLOOKUP(E25,[1]Setup!$J$9:$K$23,2,TRUE),VLOOKUP(E25,[1]Setup!$L$9:$M$23,2,TRUE)))</f>
        <v>82.5</v>
      </c>
      <c r="G25" s="13">
        <v>145</v>
      </c>
      <c r="H25" s="13">
        <v>160</v>
      </c>
      <c r="I25" s="13">
        <v>170</v>
      </c>
      <c r="J25" s="11">
        <v>170</v>
      </c>
      <c r="K25" s="13">
        <v>100</v>
      </c>
      <c r="L25" s="13">
        <v>110</v>
      </c>
      <c r="M25" s="14">
        <v>-115</v>
      </c>
      <c r="N25" s="11">
        <v>110</v>
      </c>
      <c r="O25" s="12">
        <f>IF(OR(J25=0,N25=0),0,J25+N25)</f>
        <v>280</v>
      </c>
      <c r="P25" s="13">
        <v>190</v>
      </c>
      <c r="Q25" s="14">
        <v>-207.5</v>
      </c>
      <c r="R25" s="14">
        <v>-215</v>
      </c>
      <c r="S25" s="11">
        <v>190</v>
      </c>
      <c r="T25" s="12">
        <f t="shared" si="0"/>
        <v>470</v>
      </c>
    </row>
    <row r="26" spans="1:20" x14ac:dyDescent="0.3">
      <c r="A26" s="7" t="s">
        <v>36</v>
      </c>
      <c r="B26" s="10" t="s">
        <v>52</v>
      </c>
      <c r="C26" s="7">
        <v>18</v>
      </c>
      <c r="D26" s="7" t="s">
        <v>53</v>
      </c>
      <c r="E26" s="7">
        <v>87.78</v>
      </c>
      <c r="F26" s="9">
        <f>IF(OR(D26="",E26=""),"",IF(LEFT(D26,1)="M",VLOOKUP(E26,[1]Setup!$J$9:$K$23,2,TRUE),VLOOKUP(E26,[1]Setup!$L$9:$M$23,2,TRUE)))</f>
        <v>90</v>
      </c>
      <c r="G26" s="13">
        <v>200</v>
      </c>
      <c r="H26" s="13">
        <v>220</v>
      </c>
      <c r="I26" s="13">
        <v>240</v>
      </c>
      <c r="J26" s="11">
        <v>240</v>
      </c>
      <c r="K26" s="13">
        <v>100</v>
      </c>
      <c r="L26" s="13">
        <v>110</v>
      </c>
      <c r="M26" s="14">
        <v>-120</v>
      </c>
      <c r="N26" s="11">
        <v>110</v>
      </c>
      <c r="O26" s="12">
        <f>IF(OR(J26=0,N26=0),0,J26+N26)</f>
        <v>350</v>
      </c>
      <c r="P26" s="13">
        <v>190</v>
      </c>
      <c r="Q26" s="13">
        <v>220</v>
      </c>
      <c r="R26" s="14">
        <v>-240</v>
      </c>
      <c r="S26" s="11">
        <v>220</v>
      </c>
      <c r="T26" s="12">
        <f t="shared" si="0"/>
        <v>570</v>
      </c>
    </row>
    <row r="27" spans="1:20" x14ac:dyDescent="0.3">
      <c r="A27" s="7" t="s">
        <v>36</v>
      </c>
      <c r="B27" s="10" t="s">
        <v>54</v>
      </c>
      <c r="C27" s="7">
        <v>18</v>
      </c>
      <c r="D27" s="7" t="s">
        <v>53</v>
      </c>
      <c r="E27" s="7">
        <v>87.98</v>
      </c>
      <c r="F27" s="9">
        <f>IF(OR(D27="",E27=""),"",IF(LEFT(D27,1)="M",VLOOKUP(E27,[1]Setup!$J$9:$K$23,2,TRUE),VLOOKUP(E27,[1]Setup!$L$9:$M$23,2,TRUE)))</f>
        <v>90</v>
      </c>
      <c r="G27" s="13">
        <v>190</v>
      </c>
      <c r="H27" s="13">
        <v>210</v>
      </c>
      <c r="I27" s="13">
        <v>235</v>
      </c>
      <c r="J27" s="11">
        <v>235</v>
      </c>
      <c r="K27" s="13">
        <v>135</v>
      </c>
      <c r="L27" s="13">
        <v>145</v>
      </c>
      <c r="M27" s="14">
        <v>-157.5</v>
      </c>
      <c r="N27" s="11">
        <v>145</v>
      </c>
      <c r="O27" s="12">
        <f>IF(OR(J27=0,N27=0),0,J27+N27)</f>
        <v>380</v>
      </c>
      <c r="P27" s="13">
        <v>200</v>
      </c>
      <c r="Q27" s="13">
        <v>220</v>
      </c>
      <c r="R27" s="14">
        <v>-235</v>
      </c>
      <c r="S27" s="11">
        <v>220</v>
      </c>
      <c r="T27" s="12">
        <f t="shared" si="0"/>
        <v>600</v>
      </c>
    </row>
    <row r="28" spans="1:20" x14ac:dyDescent="0.3">
      <c r="A28" s="7" t="s">
        <v>36</v>
      </c>
      <c r="B28" s="8" t="s">
        <v>55</v>
      </c>
      <c r="C28" s="7">
        <v>27</v>
      </c>
      <c r="D28" s="7" t="s">
        <v>56</v>
      </c>
      <c r="E28" s="7">
        <v>92</v>
      </c>
      <c r="F28" s="9">
        <f>IF(OR(D28="",E28=""),"",IF(LEFT(D28,1)="M",VLOOKUP(E28,[1]Setup!$J$9:$K$23,2,TRUE),VLOOKUP(E28,[1]Setup!$L$9:$M$23,2,TRUE)))</f>
        <v>100</v>
      </c>
      <c r="G28" s="13">
        <v>240</v>
      </c>
      <c r="H28" s="13">
        <v>252.5</v>
      </c>
      <c r="I28" s="14">
        <v>0</v>
      </c>
      <c r="J28" s="11">
        <v>252.5</v>
      </c>
      <c r="K28" s="13">
        <v>165</v>
      </c>
      <c r="L28" s="10">
        <v>0</v>
      </c>
      <c r="M28" s="10">
        <v>0</v>
      </c>
      <c r="N28" s="11">
        <v>165</v>
      </c>
      <c r="O28" s="12">
        <f>IF(OR(J28=0,N28=0),0,J28+N28)</f>
        <v>417.5</v>
      </c>
      <c r="P28" s="13">
        <v>220</v>
      </c>
      <c r="Q28" s="13">
        <v>240</v>
      </c>
      <c r="R28" s="10">
        <v>0</v>
      </c>
      <c r="S28" s="11">
        <v>240</v>
      </c>
      <c r="T28" s="12">
        <f t="shared" si="0"/>
        <v>657.5</v>
      </c>
    </row>
    <row r="29" spans="1:20" x14ac:dyDescent="0.3">
      <c r="A29" s="7" t="s">
        <v>36</v>
      </c>
      <c r="B29" s="8" t="s">
        <v>57</v>
      </c>
      <c r="C29" s="7">
        <v>26</v>
      </c>
      <c r="D29" s="7" t="s">
        <v>56</v>
      </c>
      <c r="E29" s="7">
        <v>82.48</v>
      </c>
      <c r="F29" s="9">
        <f>IF(OR(D29="",E29=""),"",IF(LEFT(D29,1)="M",VLOOKUP(E29,[1]Setup!$J$9:$K$23,2,TRUE),VLOOKUP(E29,[1]Setup!$L$9:$M$23,2,TRUE)))</f>
        <v>82.5</v>
      </c>
      <c r="G29" s="13">
        <v>200</v>
      </c>
      <c r="H29" s="14">
        <v>-220</v>
      </c>
      <c r="I29" s="13">
        <v>220</v>
      </c>
      <c r="J29" s="11">
        <v>220</v>
      </c>
      <c r="K29" s="13">
        <v>110</v>
      </c>
      <c r="L29" s="13">
        <v>115</v>
      </c>
      <c r="M29" s="13">
        <v>117.5</v>
      </c>
      <c r="N29" s="11">
        <v>117.5</v>
      </c>
      <c r="O29" s="12">
        <f>IF(OR(J29=0,N29=0),0,J29+N29)</f>
        <v>337.5</v>
      </c>
      <c r="P29" s="13">
        <v>220</v>
      </c>
      <c r="Q29" s="13">
        <v>232.5</v>
      </c>
      <c r="R29" s="14">
        <v>-235</v>
      </c>
      <c r="S29" s="11">
        <v>232.5</v>
      </c>
      <c r="T29" s="12">
        <f t="shared" si="0"/>
        <v>570</v>
      </c>
    </row>
    <row r="30" spans="1:20" x14ac:dyDescent="0.3">
      <c r="A30" s="7" t="s">
        <v>36</v>
      </c>
      <c r="B30" s="8" t="s">
        <v>58</v>
      </c>
      <c r="C30" s="7">
        <v>25</v>
      </c>
      <c r="D30" s="7" t="s">
        <v>56</v>
      </c>
      <c r="E30" s="7">
        <v>88.96</v>
      </c>
      <c r="F30" s="9">
        <f>IF(OR(D30="",E30=""),"",IF(LEFT(D30,1)="M",VLOOKUP(E30,[1]Setup!$J$9:$K$23,2,TRUE),VLOOKUP(E30,[1]Setup!$L$9:$M$23,2,TRUE)))</f>
        <v>90</v>
      </c>
      <c r="G30" s="13">
        <v>210</v>
      </c>
      <c r="H30" s="13">
        <v>215</v>
      </c>
      <c r="I30" s="13">
        <v>217.5</v>
      </c>
      <c r="J30" s="11">
        <v>217.5</v>
      </c>
      <c r="K30" s="10">
        <v>-160</v>
      </c>
      <c r="L30" s="13">
        <v>160</v>
      </c>
      <c r="M30" s="14">
        <v>-165</v>
      </c>
      <c r="N30" s="11">
        <v>160</v>
      </c>
      <c r="O30" s="12">
        <f>IF(OR(J30=0,N30=0),0,J30+N30)</f>
        <v>377.5</v>
      </c>
      <c r="P30" s="13">
        <v>240</v>
      </c>
      <c r="Q30" s="13">
        <v>250</v>
      </c>
      <c r="R30" s="13">
        <v>255</v>
      </c>
      <c r="S30" s="11">
        <v>255</v>
      </c>
      <c r="T30" s="12">
        <f t="shared" si="0"/>
        <v>632.5</v>
      </c>
    </row>
    <row r="31" spans="1:20" x14ac:dyDescent="0.3">
      <c r="A31" s="7" t="s">
        <v>36</v>
      </c>
      <c r="B31" s="10" t="s">
        <v>59</v>
      </c>
      <c r="C31" s="7">
        <v>24</v>
      </c>
      <c r="D31" s="7" t="s">
        <v>56</v>
      </c>
      <c r="E31" s="7">
        <v>84</v>
      </c>
      <c r="F31" s="9">
        <f>IF(OR(D31="",E31=""),"",IF(LEFT(D31,1)="M",VLOOKUP(E31,[1]Setup!$J$9:$K$23,2,TRUE),VLOOKUP(E31,[1]Setup!$L$9:$M$23,2,TRUE)))</f>
        <v>90</v>
      </c>
      <c r="G31" s="10">
        <v>-230</v>
      </c>
      <c r="H31" s="13">
        <v>230</v>
      </c>
      <c r="I31" s="13">
        <v>245</v>
      </c>
      <c r="J31" s="11">
        <v>245</v>
      </c>
      <c r="K31" s="13">
        <v>130</v>
      </c>
      <c r="L31" s="13">
        <v>140</v>
      </c>
      <c r="M31" s="14">
        <v>-145</v>
      </c>
      <c r="N31" s="11">
        <v>140</v>
      </c>
      <c r="O31" s="12">
        <f>IF(OR(J31=0,N31=0),0,J31+N31)</f>
        <v>385</v>
      </c>
      <c r="P31" s="13">
        <v>240</v>
      </c>
      <c r="Q31" s="13">
        <v>260</v>
      </c>
      <c r="R31" s="14">
        <v>-270</v>
      </c>
      <c r="S31" s="11">
        <v>260</v>
      </c>
      <c r="T31" s="12">
        <f t="shared" si="0"/>
        <v>645</v>
      </c>
    </row>
    <row r="32" spans="1:20" x14ac:dyDescent="0.3">
      <c r="A32" s="7" t="s">
        <v>36</v>
      </c>
      <c r="B32" s="8" t="s">
        <v>60</v>
      </c>
      <c r="C32" s="7">
        <v>29</v>
      </c>
      <c r="D32" s="7" t="s">
        <v>56</v>
      </c>
      <c r="E32" s="7">
        <v>88.38</v>
      </c>
      <c r="F32" s="9">
        <f>IF(OR(D32="",E32=""),"",IF(LEFT(D32,1)="M",VLOOKUP(E32,[1]Setup!$J$9:$K$23,2,TRUE),VLOOKUP(E32,[1]Setup!$L$9:$M$23,2,TRUE)))</f>
        <v>90</v>
      </c>
      <c r="G32" s="13">
        <v>240</v>
      </c>
      <c r="H32" s="13">
        <v>250</v>
      </c>
      <c r="I32" s="14">
        <v>-260</v>
      </c>
      <c r="J32" s="11">
        <v>250</v>
      </c>
      <c r="K32" s="13">
        <v>140</v>
      </c>
      <c r="L32" s="14">
        <v>-150</v>
      </c>
      <c r="M32" s="14">
        <v>0</v>
      </c>
      <c r="N32" s="11">
        <v>140</v>
      </c>
      <c r="O32" s="12">
        <f>IF(OR(J32=0,N32=0),0,J32+N32)</f>
        <v>390</v>
      </c>
      <c r="P32" s="13">
        <v>250</v>
      </c>
      <c r="Q32" s="14">
        <v>-260</v>
      </c>
      <c r="R32" s="10">
        <v>0</v>
      </c>
      <c r="S32" s="11">
        <v>250</v>
      </c>
      <c r="T32" s="12">
        <f t="shared" si="0"/>
        <v>640</v>
      </c>
    </row>
    <row r="33" spans="1:20" x14ac:dyDescent="0.3">
      <c r="A33" s="7" t="s">
        <v>61</v>
      </c>
      <c r="B33" s="8" t="s">
        <v>62</v>
      </c>
      <c r="C33" s="7">
        <v>47</v>
      </c>
      <c r="D33" s="7" t="s">
        <v>48</v>
      </c>
      <c r="E33" s="7">
        <v>103.26</v>
      </c>
      <c r="F33" s="9">
        <f>IF(OR(D33="",E33=""),"",IF(LEFT(D33,1)="M",VLOOKUP(E33,[1]Setup!$J$9:$K$23,2,TRUE),VLOOKUP(E33,[1]Setup!$L$9:$M$23,2,TRUE)))</f>
        <v>110</v>
      </c>
      <c r="G33" s="13">
        <v>140</v>
      </c>
      <c r="H33" s="13">
        <v>-150</v>
      </c>
      <c r="I33" s="13">
        <v>160</v>
      </c>
      <c r="J33" s="11">
        <v>160</v>
      </c>
      <c r="K33" s="13">
        <v>82.5</v>
      </c>
      <c r="L33" s="13">
        <v>87.5</v>
      </c>
      <c r="M33" s="14">
        <v>-92.5</v>
      </c>
      <c r="N33" s="11">
        <v>87.5</v>
      </c>
      <c r="O33" s="12">
        <f>IF(OR(J33=0,N33=0),0,J33+N33)</f>
        <v>247.5</v>
      </c>
      <c r="P33" s="13">
        <v>145</v>
      </c>
      <c r="Q33" s="13">
        <v>155</v>
      </c>
      <c r="R33" s="13">
        <v>165</v>
      </c>
      <c r="S33" s="11">
        <v>165</v>
      </c>
      <c r="T33" s="12">
        <f t="shared" si="0"/>
        <v>412.5</v>
      </c>
    </row>
    <row r="34" spans="1:20" x14ac:dyDescent="0.3">
      <c r="A34" s="7" t="s">
        <v>61</v>
      </c>
      <c r="B34" s="8" t="s">
        <v>63</v>
      </c>
      <c r="C34" s="7">
        <v>58</v>
      </c>
      <c r="D34" s="7" t="s">
        <v>64</v>
      </c>
      <c r="E34" s="7">
        <v>80.88</v>
      </c>
      <c r="F34" s="9">
        <f>IF(OR(D34="",E34=""),"",IF(LEFT(D34,1)="M",VLOOKUP(E34,[1]Setup!$J$9:$K$23,2,TRUE),VLOOKUP(E34,[1]Setup!$L$9:$M$23,2,TRUE)))</f>
        <v>82.5</v>
      </c>
      <c r="G34" s="13">
        <v>145</v>
      </c>
      <c r="H34" s="13">
        <v>150</v>
      </c>
      <c r="I34" s="13">
        <v>155</v>
      </c>
      <c r="J34" s="11">
        <v>155</v>
      </c>
      <c r="K34" s="13">
        <v>105</v>
      </c>
      <c r="L34" s="13">
        <v>110</v>
      </c>
      <c r="M34" s="13">
        <v>112.5</v>
      </c>
      <c r="N34" s="11">
        <v>112.5</v>
      </c>
      <c r="O34" s="12">
        <f>IF(OR(J34=0,N34=0),0,J34+N34)</f>
        <v>267.5</v>
      </c>
      <c r="P34" s="13">
        <v>170</v>
      </c>
      <c r="Q34" s="13">
        <v>175</v>
      </c>
      <c r="R34" s="13">
        <v>180</v>
      </c>
      <c r="S34" s="11">
        <v>180</v>
      </c>
      <c r="T34" s="12">
        <f t="shared" si="0"/>
        <v>447.5</v>
      </c>
    </row>
    <row r="35" spans="1:20" x14ac:dyDescent="0.3">
      <c r="A35" s="7" t="s">
        <v>61</v>
      </c>
      <c r="B35" s="8" t="s">
        <v>65</v>
      </c>
      <c r="C35" s="7">
        <v>18</v>
      </c>
      <c r="D35" s="7" t="s">
        <v>53</v>
      </c>
      <c r="E35" s="7">
        <v>112.2</v>
      </c>
      <c r="F35" s="9">
        <f>IF(OR(D35="",E35=""),"",IF(LEFT(D35,1)="M",VLOOKUP(E35,[1]Setup!$J$9:$K$23,2,TRUE),VLOOKUP(E35,[1]Setup!$L$9:$M$23,2,TRUE)))</f>
        <v>125</v>
      </c>
      <c r="G35" s="13">
        <v>120</v>
      </c>
      <c r="H35" s="13">
        <v>-142.5</v>
      </c>
      <c r="I35" s="14">
        <v>-152.5</v>
      </c>
      <c r="J35" s="11">
        <v>120</v>
      </c>
      <c r="K35" s="13">
        <v>45</v>
      </c>
      <c r="L35" s="13">
        <v>62.5</v>
      </c>
      <c r="M35" s="14">
        <v>-70</v>
      </c>
      <c r="N35" s="11">
        <v>62.5</v>
      </c>
      <c r="O35" s="12">
        <f>IF(OR(J35=0,N35=0),0,J35+N35)</f>
        <v>182.5</v>
      </c>
      <c r="P35" s="13">
        <v>145</v>
      </c>
      <c r="Q35" s="13">
        <v>170</v>
      </c>
      <c r="R35" s="14">
        <v>-195</v>
      </c>
      <c r="S35" s="11">
        <v>170</v>
      </c>
      <c r="T35" s="12">
        <f t="shared" si="0"/>
        <v>352.5</v>
      </c>
    </row>
    <row r="36" spans="1:20" x14ac:dyDescent="0.3">
      <c r="A36" s="7" t="s">
        <v>61</v>
      </c>
      <c r="B36" s="8" t="s">
        <v>66</v>
      </c>
      <c r="C36" s="7">
        <v>42</v>
      </c>
      <c r="D36" s="7" t="s">
        <v>67</v>
      </c>
      <c r="E36" s="7">
        <v>97.84</v>
      </c>
      <c r="F36" s="9">
        <f>IF(OR(D36="",E36=""),"",IF(LEFT(D36,1)="M",VLOOKUP(E36,[1]Setup!$J$9:$K$23,2,TRUE),VLOOKUP(E36,[1]Setup!$L$9:$M$23,2,TRUE)))</f>
        <v>100</v>
      </c>
      <c r="G36" s="10">
        <v>-175</v>
      </c>
      <c r="H36" s="13">
        <v>185</v>
      </c>
      <c r="I36" s="13">
        <v>200</v>
      </c>
      <c r="J36" s="11">
        <v>200</v>
      </c>
      <c r="K36" s="13">
        <v>102.5</v>
      </c>
      <c r="L36" s="14">
        <v>-110</v>
      </c>
      <c r="M36" s="14">
        <v>-110</v>
      </c>
      <c r="N36" s="11">
        <v>102.5</v>
      </c>
      <c r="O36" s="12">
        <f>IF(OR(J36=0,N36=0),0,J36+N36)</f>
        <v>302.5</v>
      </c>
      <c r="P36" s="13">
        <v>210</v>
      </c>
      <c r="Q36" s="13">
        <v>225</v>
      </c>
      <c r="R36" s="14">
        <v>-235</v>
      </c>
      <c r="S36" s="11">
        <v>225</v>
      </c>
      <c r="T36" s="12">
        <f t="shared" si="0"/>
        <v>527.5</v>
      </c>
    </row>
    <row r="37" spans="1:20" x14ac:dyDescent="0.3">
      <c r="A37" s="7" t="s">
        <v>61</v>
      </c>
      <c r="B37" s="8" t="s">
        <v>68</v>
      </c>
      <c r="C37" s="7">
        <v>31</v>
      </c>
      <c r="D37" s="7" t="s">
        <v>56</v>
      </c>
      <c r="E37" s="7">
        <v>98.32</v>
      </c>
      <c r="F37" s="9">
        <f>IF(OR(D37="",E37=""),"",IF(LEFT(D37,1)="M",VLOOKUP(E37,[1]Setup!$J$9:$K$23,2,TRUE),VLOOKUP(E37,[1]Setup!$L$9:$M$23,2,TRUE)))</f>
        <v>100</v>
      </c>
      <c r="G37" s="13">
        <v>200</v>
      </c>
      <c r="H37" s="13">
        <v>210</v>
      </c>
      <c r="I37" s="13">
        <v>220</v>
      </c>
      <c r="J37" s="11">
        <v>220</v>
      </c>
      <c r="K37" s="13">
        <v>120</v>
      </c>
      <c r="L37" s="13">
        <v>130</v>
      </c>
      <c r="M37" s="13">
        <v>140</v>
      </c>
      <c r="N37" s="11">
        <v>140</v>
      </c>
      <c r="O37" s="12">
        <f>IF(OR(J37=0,N37=0),0,J37+N37)</f>
        <v>360</v>
      </c>
      <c r="P37" s="13">
        <v>200</v>
      </c>
      <c r="Q37" s="13">
        <v>220</v>
      </c>
      <c r="R37" s="14">
        <v>-240</v>
      </c>
      <c r="S37" s="11">
        <v>220</v>
      </c>
      <c r="T37" s="12">
        <f t="shared" si="0"/>
        <v>580</v>
      </c>
    </row>
    <row r="38" spans="1:20" x14ac:dyDescent="0.3">
      <c r="A38" s="7" t="s">
        <v>61</v>
      </c>
      <c r="B38" s="8" t="s">
        <v>69</v>
      </c>
      <c r="C38" s="7">
        <v>54</v>
      </c>
      <c r="D38" s="7" t="s">
        <v>70</v>
      </c>
      <c r="E38" s="7">
        <v>121</v>
      </c>
      <c r="F38" s="9">
        <f>IF(OR(D38="",E38=""),"",IF(LEFT(D38,1)="M",VLOOKUP(E38,[1]Setup!$J$9:$K$23,2,TRUE),VLOOKUP(E38,[1]Setup!$L$9:$M$23,2,TRUE)))</f>
        <v>125</v>
      </c>
      <c r="G38" s="13">
        <v>210</v>
      </c>
      <c r="H38" s="13">
        <v>230</v>
      </c>
      <c r="I38" s="14">
        <v>-245</v>
      </c>
      <c r="J38" s="11">
        <v>230</v>
      </c>
      <c r="K38" s="13">
        <v>130</v>
      </c>
      <c r="L38" s="13">
        <v>140</v>
      </c>
      <c r="M38" s="14">
        <v>-142.5</v>
      </c>
      <c r="N38" s="11">
        <v>140</v>
      </c>
      <c r="O38" s="12">
        <f>IF(OR(J38=0,N38=0),0,J38+N38)</f>
        <v>370</v>
      </c>
      <c r="P38" s="13">
        <v>210</v>
      </c>
      <c r="Q38" s="13">
        <v>225</v>
      </c>
      <c r="R38" s="13">
        <v>240</v>
      </c>
      <c r="S38" s="11">
        <v>240</v>
      </c>
      <c r="T38" s="12">
        <f t="shared" si="0"/>
        <v>610</v>
      </c>
    </row>
    <row r="39" spans="1:20" x14ac:dyDescent="0.3">
      <c r="A39" s="7" t="s">
        <v>61</v>
      </c>
      <c r="B39" s="8" t="s">
        <v>71</v>
      </c>
      <c r="C39" s="7">
        <v>25</v>
      </c>
      <c r="D39" s="7" t="s">
        <v>56</v>
      </c>
      <c r="E39" s="7">
        <v>123.6</v>
      </c>
      <c r="F39" s="9">
        <f>IF(OR(D39="",E39=""),"",IF(LEFT(D39,1)="M",VLOOKUP(E39,[1]Setup!$J$9:$K$23,2,TRUE),VLOOKUP(E39,[1]Setup!$L$9:$M$23,2,TRUE)))</f>
        <v>125</v>
      </c>
      <c r="G39" s="13">
        <v>250</v>
      </c>
      <c r="H39" s="13">
        <v>275</v>
      </c>
      <c r="I39" s="14">
        <v>-300</v>
      </c>
      <c r="J39" s="11">
        <v>275</v>
      </c>
      <c r="K39" s="13">
        <v>150</v>
      </c>
      <c r="L39" s="13">
        <v>170</v>
      </c>
      <c r="M39" s="10">
        <v>0</v>
      </c>
      <c r="N39" s="11">
        <v>170</v>
      </c>
      <c r="O39" s="12">
        <f>IF(OR(J39=0,N39=0),0,J39+N39)</f>
        <v>445</v>
      </c>
      <c r="P39" s="13">
        <v>255</v>
      </c>
      <c r="Q39" s="14">
        <v>-270</v>
      </c>
      <c r="R39" s="14">
        <v>-270</v>
      </c>
      <c r="S39" s="11">
        <v>255</v>
      </c>
      <c r="T39" s="12">
        <f t="shared" si="0"/>
        <v>700</v>
      </c>
    </row>
    <row r="40" spans="1:20" x14ac:dyDescent="0.3">
      <c r="A40" s="7" t="s">
        <v>61</v>
      </c>
      <c r="B40" s="8" t="s">
        <v>72</v>
      </c>
      <c r="C40" s="7">
        <v>25</v>
      </c>
      <c r="D40" s="7" t="s">
        <v>56</v>
      </c>
      <c r="E40" s="7">
        <v>106.72</v>
      </c>
      <c r="F40" s="9">
        <f>IF(OR(D40="",E40=""),"",IF(LEFT(D40,1)="M",VLOOKUP(E40,[1]Setup!$J$9:$K$23,2,TRUE),VLOOKUP(E40,[1]Setup!$L$9:$M$23,2,TRUE)))</f>
        <v>110</v>
      </c>
      <c r="G40" s="13">
        <v>245</v>
      </c>
      <c r="H40" s="13">
        <v>260</v>
      </c>
      <c r="I40" s="14">
        <v>-270</v>
      </c>
      <c r="J40" s="11">
        <v>260</v>
      </c>
      <c r="K40" s="13">
        <v>160</v>
      </c>
      <c r="L40" s="13">
        <v>170</v>
      </c>
      <c r="M40" s="14">
        <v>-175</v>
      </c>
      <c r="N40" s="11">
        <v>170</v>
      </c>
      <c r="O40" s="12">
        <f>IF(OR(J40=0,N40=0),0,J40+N40)</f>
        <v>430</v>
      </c>
      <c r="P40" s="13">
        <v>260</v>
      </c>
      <c r="Q40" s="13">
        <v>270</v>
      </c>
      <c r="R40" s="13">
        <v>290</v>
      </c>
      <c r="S40" s="11">
        <v>290</v>
      </c>
      <c r="T40" s="12">
        <f t="shared" si="0"/>
        <v>720</v>
      </c>
    </row>
    <row r="41" spans="1:20" x14ac:dyDescent="0.3">
      <c r="A41" s="7" t="s">
        <v>61</v>
      </c>
      <c r="B41" s="8" t="s">
        <v>73</v>
      </c>
      <c r="C41" s="7">
        <v>26</v>
      </c>
      <c r="D41" s="7" t="s">
        <v>56</v>
      </c>
      <c r="E41" s="7">
        <v>97.06</v>
      </c>
      <c r="F41" s="9">
        <f>IF(OR(D41="",E41=""),"",IF(LEFT(D41,1)="M",VLOOKUP(E41,[1]Setup!$J$9:$K$23,2,TRUE),VLOOKUP(E41,[1]Setup!$L$9:$M$23,2,TRUE)))</f>
        <v>100</v>
      </c>
      <c r="G41" s="13">
        <v>190</v>
      </c>
      <c r="H41" s="13">
        <v>210</v>
      </c>
      <c r="I41" s="14">
        <v>0</v>
      </c>
      <c r="J41" s="11">
        <v>210</v>
      </c>
      <c r="K41" s="10">
        <v>0</v>
      </c>
      <c r="L41" s="14">
        <v>0</v>
      </c>
      <c r="M41" s="10">
        <v>0</v>
      </c>
      <c r="N41" s="11">
        <v>0</v>
      </c>
      <c r="O41" s="12">
        <f>IF(OR(J41=0,N41=0),0,J41+N41)</f>
        <v>0</v>
      </c>
      <c r="P41" s="10">
        <v>0</v>
      </c>
      <c r="Q41" s="10">
        <v>0</v>
      </c>
      <c r="R41" s="14">
        <v>0</v>
      </c>
      <c r="S41" s="11">
        <v>0</v>
      </c>
      <c r="T41" s="12">
        <f>J41</f>
        <v>210</v>
      </c>
    </row>
    <row r="42" spans="1:20" x14ac:dyDescent="0.3">
      <c r="A42" s="7" t="s">
        <v>61</v>
      </c>
      <c r="B42" s="8" t="s">
        <v>74</v>
      </c>
      <c r="C42" s="7">
        <v>54</v>
      </c>
      <c r="D42" s="7" t="s">
        <v>75</v>
      </c>
      <c r="E42" s="7">
        <v>124.8</v>
      </c>
      <c r="F42" s="9">
        <f>IF(OR(D42="",E42=""),"",IF(LEFT(D42,1)="M",VLOOKUP(E42,[1]Setup!$J$9:$K$23,2,TRUE),VLOOKUP(E42,[1]Setup!$L$9:$M$23,2,TRUE)))</f>
        <v>125</v>
      </c>
      <c r="G42" s="13">
        <v>305</v>
      </c>
      <c r="H42" s="13">
        <v>315</v>
      </c>
      <c r="I42" s="10">
        <v>0</v>
      </c>
      <c r="J42" s="11">
        <v>315</v>
      </c>
      <c r="K42" s="14">
        <v>0</v>
      </c>
      <c r="L42" s="14">
        <v>0</v>
      </c>
      <c r="M42" s="10">
        <v>0</v>
      </c>
      <c r="N42" s="11">
        <v>0</v>
      </c>
      <c r="O42" s="12">
        <f>IF(OR(J42=0,N42=0),0,J42+N42)</f>
        <v>0</v>
      </c>
      <c r="P42" s="10">
        <v>0</v>
      </c>
      <c r="Q42" s="10">
        <v>0</v>
      </c>
      <c r="R42" s="10">
        <v>0</v>
      </c>
      <c r="S42" s="11">
        <v>0</v>
      </c>
      <c r="T42" s="12">
        <f>J42</f>
        <v>315</v>
      </c>
    </row>
    <row r="43" spans="1:20" x14ac:dyDescent="0.3">
      <c r="A43" s="7" t="s">
        <v>61</v>
      </c>
      <c r="B43" s="8" t="s">
        <v>76</v>
      </c>
      <c r="C43" s="7">
        <v>40</v>
      </c>
      <c r="D43" s="7" t="s">
        <v>67</v>
      </c>
      <c r="E43" s="7">
        <v>99.68</v>
      </c>
      <c r="F43" s="9">
        <f>IF(OR(D43="",E43=""),"",IF(LEFT(D43,1)="M",VLOOKUP(E43,[1]Setup!$J$9:$K$23,2,TRUE),VLOOKUP(E43,[1]Setup!$L$9:$M$23,2,TRUE)))</f>
        <v>100</v>
      </c>
      <c r="G43" s="13">
        <v>255</v>
      </c>
      <c r="H43" s="14">
        <v>0</v>
      </c>
      <c r="I43" s="10">
        <v>0</v>
      </c>
      <c r="J43" s="11">
        <v>255</v>
      </c>
      <c r="K43" s="14">
        <v>0</v>
      </c>
      <c r="L43" s="14">
        <v>0</v>
      </c>
      <c r="M43" s="10">
        <v>0</v>
      </c>
      <c r="N43" s="11">
        <v>0</v>
      </c>
      <c r="O43" s="12">
        <f>IF(OR(J43=0,N43=0),0,J43+N43)</f>
        <v>0</v>
      </c>
      <c r="P43" s="14">
        <v>0</v>
      </c>
      <c r="Q43" s="10">
        <v>0</v>
      </c>
      <c r="R43" s="10">
        <v>0</v>
      </c>
      <c r="S43" s="11">
        <v>0</v>
      </c>
      <c r="T43" s="12">
        <f>J43</f>
        <v>255</v>
      </c>
    </row>
    <row r="44" spans="1:20" x14ac:dyDescent="0.3">
      <c r="A44" s="7" t="s">
        <v>61</v>
      </c>
      <c r="B44" s="8" t="s">
        <v>76</v>
      </c>
      <c r="C44" s="7">
        <v>40</v>
      </c>
      <c r="D44" s="7" t="s">
        <v>67</v>
      </c>
      <c r="E44" s="7">
        <v>99.68</v>
      </c>
      <c r="F44" s="9">
        <f>IF(OR(D44="",E44=""),"",IF(LEFT(D44,1)="M",VLOOKUP(E44,[1]Setup!$J$9:$K$23,2,TRUE),VLOOKUP(E44,[1]Setup!$L$9:$M$23,2,TRUE)))</f>
        <v>100</v>
      </c>
      <c r="G44" s="10">
        <v>0</v>
      </c>
      <c r="H44" s="14">
        <v>0</v>
      </c>
      <c r="I44" s="10">
        <v>0</v>
      </c>
      <c r="J44" s="11">
        <v>0</v>
      </c>
      <c r="K44" s="13">
        <v>175</v>
      </c>
      <c r="L44" s="14">
        <v>0</v>
      </c>
      <c r="M44" s="10">
        <v>0</v>
      </c>
      <c r="N44" s="11">
        <v>175</v>
      </c>
      <c r="O44" s="12">
        <f>N44</f>
        <v>175</v>
      </c>
      <c r="P44" s="14">
        <v>0</v>
      </c>
      <c r="Q44" s="10">
        <v>0</v>
      </c>
      <c r="R44" s="10">
        <v>0</v>
      </c>
      <c r="S44" s="11">
        <v>0</v>
      </c>
      <c r="T44" s="12">
        <f t="shared" ref="T44" si="1">O44+S44</f>
        <v>175</v>
      </c>
    </row>
    <row r="45" spans="1:20" x14ac:dyDescent="0.3">
      <c r="A45" s="7" t="s">
        <v>61</v>
      </c>
      <c r="B45" s="8" t="s">
        <v>77</v>
      </c>
      <c r="C45" s="7">
        <v>50</v>
      </c>
      <c r="D45" s="7" t="s">
        <v>70</v>
      </c>
      <c r="E45" s="7">
        <v>102.78</v>
      </c>
      <c r="F45" s="9">
        <f>IF(OR(D45="",E45=""),"",IF(LEFT(D45,1)="M",VLOOKUP(E45,[1]Setup!$J$9:$K$23,2,TRUE),VLOOKUP(E45,[1]Setup!$L$9:$M$23,2,TRUE)))</f>
        <v>110</v>
      </c>
      <c r="G45" s="10">
        <v>0</v>
      </c>
      <c r="H45" s="14">
        <v>0</v>
      </c>
      <c r="I45" s="10">
        <v>0</v>
      </c>
      <c r="J45" s="11">
        <v>0</v>
      </c>
      <c r="K45" s="13">
        <v>140</v>
      </c>
      <c r="L45" s="13">
        <v>145</v>
      </c>
      <c r="M45" s="14">
        <v>-150</v>
      </c>
      <c r="N45" s="11">
        <v>145</v>
      </c>
      <c r="O45" s="12">
        <f>L45</f>
        <v>145</v>
      </c>
      <c r="P45" s="10">
        <v>0</v>
      </c>
      <c r="Q45" s="10">
        <v>0</v>
      </c>
      <c r="R45" s="10">
        <v>0</v>
      </c>
      <c r="S45" s="11">
        <v>0</v>
      </c>
      <c r="T45" s="12">
        <f t="shared" si="0"/>
        <v>145</v>
      </c>
    </row>
  </sheetData>
  <conditionalFormatting sqref="G3:I3 K3:M3 P3:R3">
    <cfRule type="cellIs" dxfId="41" priority="42" stopIfTrue="1" operator="equal">
      <formula>$B$3</formula>
    </cfRule>
  </conditionalFormatting>
  <conditionalFormatting sqref="F12:F43 F45">
    <cfRule type="expression" dxfId="40" priority="43" stopIfTrue="1">
      <formula>AND(ROW(F12)=#REF!)</formula>
    </cfRule>
  </conditionalFormatting>
  <conditionalFormatting sqref="F4:F11">
    <cfRule type="expression" dxfId="39" priority="26" stopIfTrue="1">
      <formula>AND(ROW(F4)=#REF!)</formula>
    </cfRule>
  </conditionalFormatting>
  <conditionalFormatting sqref="A4:A43 A45">
    <cfRule type="expression" dxfId="38" priority="57" stopIfTrue="1">
      <formula>AND($B4&lt;&gt;RIGHT($B$7,1))</formula>
    </cfRule>
  </conditionalFormatting>
  <conditionalFormatting sqref="P4:R43 P45:R45">
    <cfRule type="expression" dxfId="37" priority="58" stopIfTrue="1">
      <formula>AND(COLUMN(P4)=$A$3,ROW(P4)=#REF!)</formula>
    </cfRule>
    <cfRule type="cellIs" dxfId="36" priority="59" stopIfTrue="1" operator="lessThan">
      <formula>0</formula>
    </cfRule>
    <cfRule type="expression" dxfId="35" priority="60" stopIfTrue="1">
      <formula>OR(AND(ROW(P4)=#REF!,COLUMN(P4)&lt;$A$3,CO4=1),AND(ROW(P4)&lt;#REF!,COLUMN(P4)=$A$3,CO4=1))</formula>
    </cfRule>
  </conditionalFormatting>
  <conditionalFormatting sqref="C4:E43 C45:E45">
    <cfRule type="expression" dxfId="34" priority="61" stopIfTrue="1">
      <formula>AND(ROW(C4)=#REF!)</formula>
    </cfRule>
    <cfRule type="expression" dxfId="33" priority="62" stopIfTrue="1">
      <formula>AND($B4&lt;&gt;RIGHT($B$7,1))</formula>
    </cfRule>
  </conditionalFormatting>
  <conditionalFormatting sqref="N4:N43 J4:J43 J45 N45">
    <cfRule type="expression" dxfId="32" priority="63" stopIfTrue="1">
      <formula>AND(ROW(G4)=#REF!,COLUMN(G4)&lt;$A$3)</formula>
    </cfRule>
  </conditionalFormatting>
  <conditionalFormatting sqref="O4:O43 O45">
    <cfRule type="expression" dxfId="31" priority="65" stopIfTrue="1">
      <formula>AND(ROW(L4)=#REF!,COLUMN(L4)&lt;$A$3)</formula>
    </cfRule>
  </conditionalFormatting>
  <conditionalFormatting sqref="S4:S43 S45">
    <cfRule type="expression" dxfId="30" priority="66" stopIfTrue="1">
      <formula>AND(ROW(P4)=#REF!,$A$3&gt;21)</formula>
    </cfRule>
  </conditionalFormatting>
  <conditionalFormatting sqref="B4:B43 B45">
    <cfRule type="cellIs" dxfId="29" priority="67" stopIfTrue="1" operator="equal">
      <formula>$B$2</formula>
    </cfRule>
    <cfRule type="expression" dxfId="28" priority="68" stopIfTrue="1">
      <formula>AND($B4&lt;&gt;RIGHT($B$7,1))</formula>
    </cfRule>
  </conditionalFormatting>
  <conditionalFormatting sqref="G4:I43 G45:I45 G44">
    <cfRule type="expression" dxfId="27" priority="74" stopIfTrue="1">
      <formula>AND(COLUMN(G4)=$A$3,ROW(G4)=#REF!)</formula>
    </cfRule>
    <cfRule type="cellIs" dxfId="26" priority="75" stopIfTrue="1" operator="lessThan">
      <formula>0</formula>
    </cfRule>
    <cfRule type="expression" dxfId="25" priority="76" stopIfTrue="1">
      <formula>OR(AND(ROW(G4)=#REF!,COLUMN(G4)&lt;$A$3,CC4=1),AND(ROW(G4)&lt;#REF!,COLUMN(G4)=$A$3,CC4=1))</formula>
    </cfRule>
  </conditionalFormatting>
  <conditionalFormatting sqref="K45:M45 M43 L43:L44 K42:K43 K4:M42">
    <cfRule type="expression" dxfId="24" priority="77" stopIfTrue="1">
      <formula>AND(COLUMN(K4)=$A$3,ROW(K4)=#REF!)</formula>
    </cfRule>
    <cfRule type="cellIs" dxfId="23" priority="78" stopIfTrue="1" operator="lessThan">
      <formula>0</formula>
    </cfRule>
    <cfRule type="expression" dxfId="22" priority="79" stopIfTrue="1">
      <formula>OR(AND(ROW(K4)=#REF!,COLUMN(K4)&lt;$A$3,CI4=1),AND(ROW(K4)&lt;#REF!,COLUMN(K4)=$A$3,CI4=1))</formula>
    </cfRule>
  </conditionalFormatting>
  <conditionalFormatting sqref="T4:T43 T45">
    <cfRule type="expression" dxfId="21" priority="80" stopIfTrue="1">
      <formula>AND(ROW(Q4)=#REF!)</formula>
    </cfRule>
    <cfRule type="expression" dxfId="20" priority="81" stopIfTrue="1">
      <formula>AND(W4=1)</formula>
    </cfRule>
  </conditionalFormatting>
  <conditionalFormatting sqref="F44">
    <cfRule type="expression" dxfId="19" priority="1" stopIfTrue="1">
      <formula>AND(ROW(F44)=#REF!)</formula>
    </cfRule>
  </conditionalFormatting>
  <conditionalFormatting sqref="A44">
    <cfRule type="expression" dxfId="18" priority="2" stopIfTrue="1">
      <formula>AND($B44&lt;&gt;RIGHT($B$7,1))</formula>
    </cfRule>
  </conditionalFormatting>
  <conditionalFormatting sqref="P44:R44">
    <cfRule type="expression" dxfId="17" priority="3" stopIfTrue="1">
      <formula>AND(COLUMN(P44)=$A$3,ROW(P44)=#REF!)</formula>
    </cfRule>
    <cfRule type="cellIs" dxfId="16" priority="4" stopIfTrue="1" operator="lessThan">
      <formula>0</formula>
    </cfRule>
    <cfRule type="expression" dxfId="15" priority="5" stopIfTrue="1">
      <formula>OR(AND(ROW(P44)=#REF!,COLUMN(P44)&lt;$A$3,CO44=1),AND(ROW(P44)&lt;#REF!,COLUMN(P44)=$A$3,CO44=1))</formula>
    </cfRule>
  </conditionalFormatting>
  <conditionalFormatting sqref="C44:E44">
    <cfRule type="expression" dxfId="14" priority="6" stopIfTrue="1">
      <formula>AND(ROW(C44)=#REF!)</formula>
    </cfRule>
    <cfRule type="expression" dxfId="13" priority="7" stopIfTrue="1">
      <formula>AND($B44&lt;&gt;RIGHT($B$7,1))</formula>
    </cfRule>
  </conditionalFormatting>
  <conditionalFormatting sqref="N44 J44">
    <cfRule type="expression" dxfId="12" priority="8" stopIfTrue="1">
      <formula>AND(ROW(G44)=#REF!,COLUMN(G44)&lt;$A$3)</formula>
    </cfRule>
  </conditionalFormatting>
  <conditionalFormatting sqref="O44">
    <cfRule type="expression" dxfId="11" priority="9" stopIfTrue="1">
      <formula>AND(ROW(L44)=#REF!,COLUMN(L44)&lt;$A$3)</formula>
    </cfRule>
  </conditionalFormatting>
  <conditionalFormatting sqref="S44">
    <cfRule type="expression" dxfId="10" priority="10" stopIfTrue="1">
      <formula>AND(ROW(P44)=#REF!,$A$3&gt;21)</formula>
    </cfRule>
  </conditionalFormatting>
  <conditionalFormatting sqref="B44">
    <cfRule type="cellIs" dxfId="9" priority="11" stopIfTrue="1" operator="equal">
      <formula>$B$2</formula>
    </cfRule>
    <cfRule type="expression" dxfId="8" priority="12" stopIfTrue="1">
      <formula>AND($B44&lt;&gt;RIGHT($B$7,1))</formula>
    </cfRule>
  </conditionalFormatting>
  <conditionalFormatting sqref="H44:I44">
    <cfRule type="expression" dxfId="7" priority="13" stopIfTrue="1">
      <formula>AND(COLUMN(H44)=$A$3,ROW(H44)=#REF!)</formula>
    </cfRule>
    <cfRule type="cellIs" dxfId="6" priority="14" stopIfTrue="1" operator="lessThan">
      <formula>0</formula>
    </cfRule>
    <cfRule type="expression" dxfId="5" priority="15" stopIfTrue="1">
      <formula>OR(AND(ROW(H44)=#REF!,COLUMN(H44)&lt;$A$3,CD44=1),AND(ROW(H44)&lt;#REF!,COLUMN(H44)=$A$3,CD44=1))</formula>
    </cfRule>
  </conditionalFormatting>
  <conditionalFormatting sqref="K44 M44">
    <cfRule type="expression" dxfId="4" priority="16" stopIfTrue="1">
      <formula>AND(COLUMN(K44)=$A$3,ROW(K44)=#REF!)</formula>
    </cfRule>
    <cfRule type="cellIs" dxfId="3" priority="17" stopIfTrue="1" operator="lessThan">
      <formula>0</formula>
    </cfRule>
    <cfRule type="expression" dxfId="2" priority="18" stopIfTrue="1">
      <formula>OR(AND(ROW(K44)=#REF!,COLUMN(K44)&lt;$A$3,CI44=1),AND(ROW(K44)&lt;#REF!,COLUMN(K44)=$A$3,CI44=1))</formula>
    </cfRule>
  </conditionalFormatting>
  <conditionalFormatting sqref="T44">
    <cfRule type="expression" dxfId="1" priority="19" stopIfTrue="1">
      <formula>AND(ROW(Q44)=#REF!)</formula>
    </cfRule>
    <cfRule type="expression" dxfId="0" priority="20" stopIfTrue="1">
      <formula>AND(W44=1)</formula>
    </cfRule>
  </conditionalFormatting>
  <dataValidations count="7">
    <dataValidation type="list" allowBlank="1" showInputMessage="1" showErrorMessage="1" sqref="T3">
      <formula1>"PL Total, Best Squat, Best Bench, Best Deadlift, Push Pull Total"</formula1>
    </dataValidation>
    <dataValidation type="list" allowBlank="1" showInputMessage="1" showErrorMessage="1" promptTitle="Changing Flights" prompt="Select the next flight from the dropdown list to move it to the top of the lifting order.  Then select Squat 1, Bench 1, or Deadlift 1 from the pulldown list in block C3 above." sqref="A3">
      <formula1>"Flt A,Flt B,Flt C,Flt D,Flt E,Flt F, Flt G,Flt H"</formula1>
    </dataValidation>
    <dataValidation type="custom" errorStyle="warning" allowBlank="1" showInputMessage="1" showErrorMessage="1" error="- Must be a multiple of 2.5 except for record attempts_x000a_- Must be greater than previous good attempt_x000a_- Must be &gt; or = to previous missed attempt" sqref="H4:I45 Q4:R45 K42:K43 L4:M45">
      <formula1>AND(MOD(H4,2.5)=0,H4&gt;=ABS(G4),H4&gt;G4)</formula1>
    </dataValidation>
    <dataValidation type="list" allowBlank="1" showInputMessage="1" showErrorMessage="1" prompt="1st Character must be M or F to designate male/female to compute Wilks Coef.  Examples:  M-O = open male, F-M1 = female master" sqref="D4:D45">
      <formula1>INDIRECT($AB$1)</formula1>
    </dataValidation>
    <dataValidation type="list" allowBlank="1" showInputMessage="1" showErrorMessage="1" sqref="A4:A45">
      <formula1>"A,B,C,D,E,F,G,H"</formula1>
    </dataValidation>
    <dataValidation type="custom" errorStyle="warning" allowBlank="1" showInputMessage="1" showErrorMessage="1" error="Must be a multiple of 2.5 unless record attempt" sqref="K44:K45 P4:P45 K4:K41 G4:G45">
      <formula1>AND(MOD(G4,2.5)=0)</formula1>
    </dataValidation>
    <dataValidation allowBlank="1" showInputMessage="1" showErrorMessage="1" prompt="Don't enter anything here, these are calculated automatically." sqref="F4:F45 T4:T45 O4:O45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A90139-4EBB-4021-85D6-826C6462B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04C1CE-473C-43CC-92E6-BDEBA86FF5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3D1FE-217F-4C8A-BAA1-3ABA5AE644AE}">
  <ds:schemaRefs>
    <ds:schemaRef ds:uri="be3acd59-eae9-4d0f-b0ad-5747d92df6a8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44bc2ec-5194-4425-85b5-f0356bfb8d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2023-03-13T09:32:17Z</dcterms:created>
  <dcterms:modified xsi:type="dcterms:W3CDTF">2023-03-13T09:38:55Z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